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261" documentId="13_ncr:1_{AE78AAE4-94F3-4AD1-AB28-3A9CF222FD71}" xr6:coauthVersionLast="47" xr6:coauthVersionMax="47" xr10:uidLastSave="{BA8AF243-D4B2-422E-9DDF-59020176C289}"/>
  <bookViews>
    <workbookView xWindow="-108" yWindow="-108" windowWidth="23256" windowHeight="12456" activeTab="2" xr2:uid="{00000000-000D-0000-FFFF-FFFF00000000}"/>
  </bookViews>
  <sheets>
    <sheet name="konszolidált PL" sheetId="2" r:id="rId1"/>
    <sheet name="konszolidált BS" sheetId="3" r:id="rId2"/>
    <sheet name="szegmens PL_2025-" sheetId="4" r:id="rId3"/>
    <sheet name="szegmens PL_-2024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3" i="4" l="1"/>
  <c r="D53" i="4"/>
  <c r="G60" i="4"/>
  <c r="F60" i="4"/>
  <c r="G39" i="4"/>
  <c r="G22" i="4" s="1"/>
  <c r="F39" i="4"/>
  <c r="F22" i="4" s="1"/>
  <c r="D56" i="4"/>
  <c r="D55" i="4"/>
  <c r="D41" i="4"/>
  <c r="E41" i="4" s="1"/>
  <c r="D42" i="4"/>
  <c r="E42" i="4" s="1"/>
  <c r="D43" i="4"/>
  <c r="E43" i="4" s="1"/>
  <c r="D44" i="4"/>
  <c r="E44" i="4" s="1"/>
  <c r="D45" i="4"/>
  <c r="E45" i="4" s="1"/>
  <c r="D46" i="4"/>
  <c r="D47" i="4"/>
  <c r="D49" i="4"/>
  <c r="E49" i="4" s="1"/>
  <c r="D50" i="4"/>
  <c r="E50" i="4" s="1"/>
  <c r="D51" i="4"/>
  <c r="E51" i="4" s="1"/>
  <c r="D52" i="4"/>
  <c r="E52" i="4" s="1"/>
  <c r="B39" i="4"/>
  <c r="B22" i="4" s="1"/>
  <c r="C39" i="4"/>
  <c r="C22" i="4" s="1"/>
  <c r="D71" i="4"/>
  <c r="E71" i="4" s="1"/>
  <c r="D70" i="4"/>
  <c r="E70" i="4" s="1"/>
  <c r="D69" i="4"/>
  <c r="E69" i="4" s="1"/>
  <c r="D68" i="4"/>
  <c r="D67" i="4"/>
  <c r="D66" i="4"/>
  <c r="E66" i="4" s="1"/>
  <c r="D65" i="4"/>
  <c r="E65" i="4" s="1"/>
  <c r="D64" i="4"/>
  <c r="E64" i="4" s="1"/>
  <c r="D63" i="4"/>
  <c r="E63" i="4" s="1"/>
  <c r="D62" i="4"/>
  <c r="E62" i="4" s="1"/>
  <c r="C60" i="4"/>
  <c r="B60" i="4"/>
  <c r="D35" i="4"/>
  <c r="E35" i="4" s="1"/>
  <c r="D34" i="4"/>
  <c r="E34" i="4" s="1"/>
  <c r="D33" i="4"/>
  <c r="E33" i="4" s="1"/>
  <c r="D32" i="4"/>
  <c r="E32" i="4" s="1"/>
  <c r="D30" i="4"/>
  <c r="D29" i="4"/>
  <c r="D28" i="4"/>
  <c r="E28" i="4" s="1"/>
  <c r="D27" i="4"/>
  <c r="E27" i="4" s="1"/>
  <c r="D26" i="4"/>
  <c r="E26" i="4" s="1"/>
  <c r="D25" i="4"/>
  <c r="E25" i="4" s="1"/>
  <c r="D24" i="4"/>
  <c r="E24" i="4" s="1"/>
  <c r="D18" i="4"/>
  <c r="D17" i="4"/>
  <c r="D16" i="4"/>
  <c r="D15" i="4"/>
  <c r="D13" i="4"/>
  <c r="E13" i="4" s="1"/>
  <c r="D12" i="4"/>
  <c r="E12" i="4" s="1"/>
  <c r="D11" i="4"/>
  <c r="E11" i="4" s="1"/>
  <c r="D10" i="4"/>
  <c r="E10" i="4" s="1"/>
  <c r="D8" i="4"/>
  <c r="E8" i="4" s="1"/>
  <c r="D7" i="4"/>
  <c r="E7" i="4" s="1"/>
  <c r="D6" i="4"/>
  <c r="E6" i="4" s="1"/>
  <c r="D5" i="4"/>
  <c r="E5" i="4" s="1"/>
  <c r="C123" i="1"/>
  <c r="C124" i="1"/>
  <c r="C125" i="1"/>
  <c r="C126" i="1"/>
  <c r="C127" i="1"/>
  <c r="C129" i="1"/>
  <c r="C130" i="1"/>
  <c r="C33" i="1"/>
  <c r="C34" i="1"/>
  <c r="C35" i="1"/>
  <c r="C36" i="1"/>
  <c r="C37" i="1"/>
  <c r="C5" i="1"/>
  <c r="C6" i="1"/>
  <c r="C7" i="1"/>
  <c r="C8" i="1"/>
  <c r="C9" i="1"/>
  <c r="C10" i="1"/>
  <c r="C11" i="1"/>
  <c r="C117" i="1" l="1"/>
  <c r="C116" i="1"/>
  <c r="C114" i="1"/>
  <c r="C113" i="1"/>
  <c r="C112" i="1"/>
  <c r="C111" i="1"/>
  <c r="C110" i="1"/>
  <c r="C104" i="1"/>
  <c r="C103" i="1"/>
  <c r="C101" i="1"/>
  <c r="C100" i="1"/>
  <c r="C99" i="1"/>
  <c r="C98" i="1"/>
  <c r="C97" i="1"/>
  <c r="C91" i="1"/>
  <c r="C90" i="1"/>
  <c r="C89" i="1"/>
  <c r="C88" i="1"/>
  <c r="C86" i="1"/>
  <c r="C85" i="1"/>
  <c r="C84" i="1"/>
  <c r="C83" i="1"/>
  <c r="C81" i="1"/>
  <c r="C80" i="1"/>
  <c r="C78" i="1"/>
  <c r="C77" i="1"/>
  <c r="C76" i="1"/>
  <c r="C75" i="1"/>
  <c r="C74" i="1"/>
  <c r="C68" i="1"/>
  <c r="C67" i="1"/>
  <c r="C66" i="1"/>
  <c r="C65" i="1"/>
  <c r="C63" i="1"/>
  <c r="C62" i="1"/>
  <c r="C60" i="1"/>
  <c r="C59" i="1"/>
  <c r="C58" i="1"/>
  <c r="C57" i="1"/>
  <c r="C56" i="1"/>
  <c r="C50" i="1"/>
  <c r="C49" i="1"/>
  <c r="C48" i="1"/>
  <c r="C45" i="1"/>
  <c r="C44" i="1"/>
  <c r="C43" i="1"/>
  <c r="C42" i="1"/>
  <c r="C40" i="1"/>
  <c r="C39" i="1"/>
  <c r="C27" i="1"/>
  <c r="C26" i="1"/>
  <c r="C25" i="1"/>
  <c r="C24" i="1"/>
  <c r="C23" i="1"/>
  <c r="C22" i="1"/>
  <c r="C21" i="1"/>
  <c r="C19" i="1"/>
  <c r="C18" i="1"/>
  <c r="C17" i="1"/>
  <c r="C16" i="1"/>
  <c r="C15" i="1"/>
  <c r="C14" i="1"/>
  <c r="C13" i="1"/>
  <c r="C3" i="1"/>
  <c r="F31" i="1"/>
  <c r="F54" i="1" s="1"/>
  <c r="F72" i="1" s="1"/>
  <c r="F95" i="1" s="1"/>
  <c r="F108" i="1" s="1"/>
  <c r="F121" i="1" s="1"/>
  <c r="G31" i="1"/>
  <c r="G54" i="1" s="1"/>
  <c r="G72" i="1" s="1"/>
  <c r="G95" i="1" s="1"/>
  <c r="G108" i="1" s="1"/>
  <c r="G121" i="1" s="1"/>
  <c r="L47" i="1" l="1"/>
  <c r="M47" i="1"/>
  <c r="N47" i="1"/>
  <c r="O47" i="1"/>
  <c r="H47" i="1"/>
  <c r="C47" i="1"/>
  <c r="J47" i="1"/>
  <c r="K47" i="1"/>
  <c r="H31" i="1" l="1"/>
  <c r="H54" i="1" s="1"/>
  <c r="H72" i="1" s="1"/>
  <c r="H95" i="1" s="1"/>
  <c r="H108" i="1" s="1"/>
  <c r="H121" i="1" s="1"/>
  <c r="I31" i="1"/>
  <c r="I54" i="1" s="1"/>
  <c r="I72" i="1" s="1"/>
  <c r="I95" i="1" s="1"/>
  <c r="I108" i="1" s="1"/>
  <c r="I121" i="1" s="1"/>
  <c r="J31" i="1"/>
  <c r="J54" i="1" s="1"/>
  <c r="J72" i="1" s="1"/>
  <c r="J95" i="1" s="1"/>
  <c r="J108" i="1" s="1"/>
  <c r="J121" i="1" s="1"/>
  <c r="K31" i="1"/>
  <c r="K54" i="1" s="1"/>
  <c r="K72" i="1" s="1"/>
  <c r="K95" i="1" s="1"/>
  <c r="K108" i="1" s="1"/>
  <c r="K121" i="1" s="1"/>
  <c r="L31" i="1" l="1"/>
  <c r="L54" i="1" s="1"/>
  <c r="L72" i="1" s="1"/>
  <c r="L95" i="1" s="1"/>
  <c r="L108" i="1" s="1"/>
  <c r="L121" i="1" s="1"/>
  <c r="C31" i="1"/>
  <c r="C54" i="1" s="1"/>
  <c r="C72" i="1" s="1"/>
  <c r="C95" i="1" s="1"/>
  <c r="C108" i="1" s="1"/>
  <c r="C121" i="1" s="1"/>
  <c r="B31" i="1"/>
  <c r="B54" i="1" s="1"/>
  <c r="B72" i="1" s="1"/>
  <c r="B95" i="1" s="1"/>
  <c r="B108" i="1" s="1"/>
  <c r="B121" i="1" s="1"/>
  <c r="P31" i="1"/>
  <c r="P54" i="1" s="1"/>
  <c r="P72" i="1" s="1"/>
  <c r="P95" i="1" s="1"/>
  <c r="P108" i="1" s="1"/>
  <c r="P121" i="1" s="1"/>
  <c r="M31" i="1"/>
  <c r="M54" i="1" s="1"/>
  <c r="M72" i="1" s="1"/>
  <c r="M95" i="1" s="1"/>
  <c r="M108" i="1" s="1"/>
  <c r="M121" i="1" s="1"/>
  <c r="N31" i="1" l="1"/>
  <c r="N54" i="1" s="1"/>
  <c r="N72" i="1" s="1"/>
  <c r="N95" i="1" s="1"/>
  <c r="N108" i="1" s="1"/>
  <c r="N121" i="1" s="1"/>
  <c r="O31" i="1" l="1"/>
  <c r="O54" i="1" s="1"/>
  <c r="O72" i="1" s="1"/>
  <c r="O95" i="1" s="1"/>
  <c r="O108" i="1" s="1"/>
  <c r="O121" i="1" s="1"/>
  <c r="D130" i="1" l="1"/>
  <c r="D129" i="1"/>
  <c r="D127" i="1"/>
  <c r="E127" i="1" s="1"/>
  <c r="D126" i="1"/>
  <c r="E126" i="1" s="1"/>
  <c r="D125" i="1"/>
  <c r="E125" i="1" s="1"/>
  <c r="D124" i="1"/>
  <c r="E124" i="1" s="1"/>
  <c r="D123" i="1"/>
  <c r="E123" i="1" s="1"/>
  <c r="D117" i="1"/>
  <c r="D116" i="1"/>
  <c r="D114" i="1"/>
  <c r="E114" i="1" s="1"/>
  <c r="D113" i="1"/>
  <c r="E113" i="1" s="1"/>
  <c r="D112" i="1"/>
  <c r="E112" i="1" s="1"/>
  <c r="D111" i="1"/>
  <c r="E111" i="1" s="1"/>
  <c r="D110" i="1"/>
  <c r="E110" i="1" s="1"/>
  <c r="D104" i="1"/>
  <c r="D103" i="1"/>
  <c r="D101" i="1"/>
  <c r="E101" i="1" s="1"/>
  <c r="D100" i="1"/>
  <c r="E100" i="1" s="1"/>
  <c r="D99" i="1"/>
  <c r="E99" i="1" s="1"/>
  <c r="D98" i="1"/>
  <c r="E98" i="1" s="1"/>
  <c r="D97" i="1"/>
  <c r="E97" i="1" s="1"/>
  <c r="D81" i="1"/>
  <c r="D80" i="1"/>
  <c r="D91" i="1"/>
  <c r="E91" i="1" s="1"/>
  <c r="D90" i="1"/>
  <c r="E90" i="1" s="1"/>
  <c r="D89" i="1"/>
  <c r="E89" i="1" s="1"/>
  <c r="D88" i="1"/>
  <c r="E88" i="1" s="1"/>
  <c r="D86" i="1"/>
  <c r="E86" i="1" s="1"/>
  <c r="D85" i="1"/>
  <c r="E85" i="1" s="1"/>
  <c r="D84" i="1"/>
  <c r="E84" i="1" s="1"/>
  <c r="D83" i="1"/>
  <c r="E83" i="1" s="1"/>
  <c r="D78" i="1"/>
  <c r="E78" i="1" s="1"/>
  <c r="D77" i="1"/>
  <c r="E77" i="1" s="1"/>
  <c r="D76" i="1"/>
  <c r="E76" i="1" s="1"/>
  <c r="D75" i="1"/>
  <c r="E75" i="1" s="1"/>
  <c r="D74" i="1"/>
  <c r="E74" i="1" s="1"/>
  <c r="D63" i="1"/>
  <c r="D62" i="1"/>
  <c r="D68" i="1"/>
  <c r="E68" i="1" s="1"/>
  <c r="D67" i="1"/>
  <c r="E67" i="1" s="1"/>
  <c r="D66" i="1"/>
  <c r="E66" i="1" s="1"/>
  <c r="D65" i="1"/>
  <c r="E65" i="1" s="1"/>
  <c r="D60" i="1"/>
  <c r="E60" i="1" s="1"/>
  <c r="D59" i="1"/>
  <c r="E59" i="1" s="1"/>
  <c r="D58" i="1"/>
  <c r="E58" i="1" s="1"/>
  <c r="D57" i="1"/>
  <c r="E57" i="1" s="1"/>
  <c r="D56" i="1"/>
  <c r="E56" i="1" s="1"/>
  <c r="D40" i="1"/>
  <c r="D39" i="1"/>
  <c r="D50" i="1"/>
  <c r="E50" i="1" s="1"/>
  <c r="D49" i="1"/>
  <c r="E49" i="1" s="1"/>
  <c r="D48" i="1"/>
  <c r="E48" i="1" s="1"/>
  <c r="D47" i="1"/>
  <c r="E47" i="1" s="1"/>
  <c r="D45" i="1"/>
  <c r="E45" i="1" s="1"/>
  <c r="D44" i="1"/>
  <c r="E44" i="1" s="1"/>
  <c r="D43" i="1"/>
  <c r="E43" i="1" s="1"/>
  <c r="D42" i="1"/>
  <c r="E42" i="1" s="1"/>
  <c r="D37" i="1"/>
  <c r="E37" i="1" s="1"/>
  <c r="D36" i="1"/>
  <c r="E36" i="1" s="1"/>
  <c r="D35" i="1"/>
  <c r="E35" i="1" s="1"/>
  <c r="D34" i="1"/>
  <c r="E34" i="1" s="1"/>
  <c r="D33" i="1"/>
  <c r="E33" i="1" s="1"/>
  <c r="D27" i="1"/>
  <c r="D26" i="1"/>
  <c r="D25" i="1"/>
  <c r="D24" i="1"/>
  <c r="D21" i="1"/>
  <c r="D23" i="1"/>
  <c r="D22" i="1"/>
  <c r="D19" i="1"/>
  <c r="E19" i="1" s="1"/>
  <c r="D18" i="1"/>
  <c r="E18" i="1" s="1"/>
  <c r="D17" i="1"/>
  <c r="E17" i="1" s="1"/>
  <c r="D16" i="1"/>
  <c r="E16" i="1" s="1"/>
  <c r="D13" i="1"/>
  <c r="E13" i="1" s="1"/>
  <c r="D15" i="1"/>
  <c r="E15" i="1" s="1"/>
  <c r="D14" i="1"/>
  <c r="E14" i="1" s="1"/>
  <c r="D11" i="1"/>
  <c r="E11" i="1" s="1"/>
  <c r="D10" i="1"/>
  <c r="E10" i="1" s="1"/>
  <c r="D9" i="1"/>
  <c r="E9" i="1" s="1"/>
  <c r="D8" i="1"/>
  <c r="E8" i="1" s="1"/>
  <c r="D5" i="1"/>
  <c r="E5" i="1" s="1"/>
  <c r="D7" i="1"/>
  <c r="E7" i="1" s="1"/>
  <c r="D6" i="1"/>
  <c r="E6" i="1" s="1"/>
  <c r="Q31" i="1" l="1"/>
  <c r="Q54" i="1" s="1"/>
  <c r="Q72" i="1" s="1"/>
  <c r="Q95" i="1" s="1"/>
  <c r="Q108" i="1" s="1"/>
  <c r="Q121" i="1" s="1"/>
  <c r="R31" i="1" l="1"/>
  <c r="R54" i="1" s="1"/>
  <c r="R72" i="1" s="1"/>
  <c r="R95" i="1" s="1"/>
  <c r="R108" i="1" s="1"/>
  <c r="R121" i="1" s="1"/>
  <c r="S31" i="1" l="1"/>
  <c r="S54" i="1" s="1"/>
  <c r="S72" i="1" s="1"/>
  <c r="S95" i="1" s="1"/>
  <c r="S108" i="1" s="1"/>
  <c r="S121" i="1" s="1"/>
  <c r="T31" i="1"/>
  <c r="T54" i="1" s="1"/>
  <c r="T72" i="1" s="1"/>
  <c r="T95" i="1" s="1"/>
  <c r="T108" i="1" s="1"/>
  <c r="T121" i="1" s="1"/>
  <c r="U31" i="1"/>
  <c r="U54" i="1" s="1"/>
  <c r="U72" i="1" s="1"/>
  <c r="U95" i="1" s="1"/>
  <c r="U108" i="1" s="1"/>
  <c r="U121" i="1" s="1"/>
  <c r="X78" i="1" l="1"/>
  <c r="X76" i="1"/>
  <c r="X6" i="1" l="1"/>
  <c r="X7" i="1"/>
  <c r="X5" i="1"/>
  <c r="X8" i="1"/>
  <c r="X9" i="1"/>
  <c r="X10" i="1"/>
  <c r="X14" i="1"/>
  <c r="X15" i="1"/>
  <c r="X13" i="1"/>
  <c r="X16" i="1"/>
  <c r="X17" i="1"/>
  <c r="X18" i="1"/>
  <c r="X11" i="1" l="1"/>
  <c r="X19" i="1"/>
  <c r="Y6" i="1"/>
  <c r="Y14" i="1" l="1"/>
  <c r="Z14" i="1" l="1"/>
  <c r="AA14" i="1"/>
  <c r="AB14" i="1"/>
  <c r="AC14" i="1"/>
  <c r="AD14" i="1"/>
  <c r="AE14" i="1"/>
  <c r="AF14" i="1"/>
  <c r="AG14" i="1"/>
  <c r="AH14" i="1"/>
  <c r="AI14" i="1"/>
  <c r="AJ14" i="1"/>
  <c r="Z15" i="1"/>
  <c r="AA15" i="1"/>
  <c r="AB15" i="1"/>
  <c r="AC15" i="1"/>
  <c r="AD15" i="1"/>
  <c r="AE15" i="1"/>
  <c r="AF15" i="1"/>
  <c r="AG15" i="1"/>
  <c r="AH15" i="1"/>
  <c r="AI15" i="1"/>
  <c r="AJ15" i="1"/>
  <c r="Z13" i="1"/>
  <c r="AA13" i="1"/>
  <c r="AB13" i="1"/>
  <c r="AC13" i="1"/>
  <c r="AD13" i="1"/>
  <c r="AE13" i="1"/>
  <c r="AF13" i="1"/>
  <c r="AG13" i="1"/>
  <c r="AH13" i="1"/>
  <c r="AI13" i="1"/>
  <c r="AJ13" i="1"/>
  <c r="Z16" i="1"/>
  <c r="AA16" i="1"/>
  <c r="AB16" i="1"/>
  <c r="AC16" i="1"/>
  <c r="AD16" i="1"/>
  <c r="AE16" i="1"/>
  <c r="AF16" i="1"/>
  <c r="AG16" i="1"/>
  <c r="AH16" i="1"/>
  <c r="AI16" i="1"/>
  <c r="AJ16" i="1"/>
  <c r="Z17" i="1"/>
  <c r="AA17" i="1"/>
  <c r="AB17" i="1"/>
  <c r="AC17" i="1"/>
  <c r="AD17" i="1"/>
  <c r="AE17" i="1"/>
  <c r="AF17" i="1"/>
  <c r="AG17" i="1"/>
  <c r="AH17" i="1"/>
  <c r="AI17" i="1"/>
  <c r="AJ17" i="1"/>
  <c r="Z18" i="1"/>
  <c r="AA18" i="1"/>
  <c r="AB18" i="1"/>
  <c r="AC18" i="1"/>
  <c r="AD18" i="1"/>
  <c r="AE18" i="1"/>
  <c r="AF18" i="1"/>
  <c r="AG18" i="1"/>
  <c r="AH18" i="1"/>
  <c r="AI18" i="1"/>
  <c r="AJ18" i="1"/>
  <c r="Y18" i="1"/>
  <c r="Y17" i="1"/>
  <c r="Y16" i="1"/>
  <c r="Y13" i="1"/>
  <c r="Y15" i="1"/>
  <c r="Z6" i="1"/>
  <c r="AA6" i="1"/>
  <c r="AB6" i="1"/>
  <c r="AC6" i="1"/>
  <c r="AD6" i="1"/>
  <c r="AE6" i="1"/>
  <c r="AF6" i="1"/>
  <c r="AG6" i="1"/>
  <c r="AH6" i="1"/>
  <c r="AI6" i="1"/>
  <c r="AJ6" i="1"/>
  <c r="Z7" i="1"/>
  <c r="AA7" i="1"/>
  <c r="AB7" i="1"/>
  <c r="AC7" i="1"/>
  <c r="AD7" i="1"/>
  <c r="AE7" i="1"/>
  <c r="AF7" i="1"/>
  <c r="AG7" i="1"/>
  <c r="AH7" i="1"/>
  <c r="AI7" i="1"/>
  <c r="AJ7" i="1"/>
  <c r="Z5" i="1"/>
  <c r="AA5" i="1"/>
  <c r="AB5" i="1"/>
  <c r="AC5" i="1"/>
  <c r="AD5" i="1"/>
  <c r="AE5" i="1"/>
  <c r="AF5" i="1"/>
  <c r="AG5" i="1"/>
  <c r="AH5" i="1"/>
  <c r="AI5" i="1"/>
  <c r="AJ5" i="1"/>
  <c r="Z8" i="1"/>
  <c r="AA8" i="1"/>
  <c r="AB8" i="1"/>
  <c r="AC8" i="1"/>
  <c r="AD8" i="1"/>
  <c r="AE8" i="1"/>
  <c r="AF8" i="1"/>
  <c r="AG8" i="1"/>
  <c r="AH8" i="1"/>
  <c r="AI8" i="1"/>
  <c r="AJ8" i="1"/>
  <c r="Z9" i="1"/>
  <c r="AA9" i="1"/>
  <c r="AB9" i="1"/>
  <c r="AC9" i="1"/>
  <c r="AD9" i="1"/>
  <c r="AE9" i="1"/>
  <c r="AF9" i="1"/>
  <c r="AG9" i="1"/>
  <c r="AH9" i="1"/>
  <c r="AI9" i="1"/>
  <c r="AJ9" i="1"/>
  <c r="Z10" i="1"/>
  <c r="AA10" i="1"/>
  <c r="AB10" i="1"/>
  <c r="AC10" i="1"/>
  <c r="AD10" i="1"/>
  <c r="AE10" i="1"/>
  <c r="AF10" i="1"/>
  <c r="AG10" i="1"/>
  <c r="AH10" i="1"/>
  <c r="AI10" i="1"/>
  <c r="AJ10" i="1"/>
  <c r="Y10" i="1"/>
  <c r="Y9" i="1"/>
  <c r="Y8" i="1"/>
  <c r="Y5" i="1"/>
  <c r="Y7" i="1"/>
  <c r="Z11" i="1" l="1"/>
  <c r="AD11" i="1"/>
  <c r="AH11" i="1"/>
  <c r="AC11" i="1"/>
  <c r="Y11" i="1"/>
  <c r="AJ11" i="1"/>
  <c r="AF11" i="1"/>
  <c r="AB11" i="1"/>
  <c r="AG11" i="1"/>
  <c r="AI11" i="1"/>
  <c r="AE11" i="1"/>
  <c r="AA11" i="1"/>
  <c r="Y19" i="1"/>
  <c r="AG19" i="1"/>
  <c r="AC19" i="1"/>
  <c r="AJ19" i="1"/>
  <c r="AF19" i="1"/>
  <c r="AB19" i="1"/>
  <c r="AI19" i="1"/>
  <c r="AE19" i="1"/>
  <c r="AA19" i="1"/>
  <c r="AH19" i="1"/>
  <c r="AD19" i="1"/>
  <c r="Z19" i="1"/>
</calcChain>
</file>

<file path=xl/sharedStrings.xml><?xml version="1.0" encoding="utf-8"?>
<sst xmlns="http://schemas.openxmlformats.org/spreadsheetml/2006/main" count="390" uniqueCount="151">
  <si>
    <t>Változás</t>
  </si>
  <si>
    <t>%</t>
  </si>
  <si>
    <t>Ingatlanok</t>
  </si>
  <si>
    <t>Saját tőke</t>
  </si>
  <si>
    <t>Hosszú lejáratú hitelek, kölcsönök</t>
  </si>
  <si>
    <t>Készletek</t>
  </si>
  <si>
    <t>Vevőkövetelések</t>
  </si>
  <si>
    <t>Hosszú lejáratú kötelezettségek</t>
  </si>
  <si>
    <t>Rövid lejáratú hitelek és kölcsönök</t>
  </si>
  <si>
    <t>Szállítói kötelezettségek</t>
  </si>
  <si>
    <t>Forgóeszközök</t>
  </si>
  <si>
    <t>Rövid lejáratú kötelezettségek</t>
  </si>
  <si>
    <t>Eszközök összesen</t>
  </si>
  <si>
    <t>Konszolidált eredménykimutatás</t>
  </si>
  <si>
    <t>(nem auditált)</t>
  </si>
  <si>
    <t>Értékesítés nettó árbevétele</t>
  </si>
  <si>
    <t>Egyéb működési bevétel</t>
  </si>
  <si>
    <t>Saját termelésű készletek állományváltozása</t>
  </si>
  <si>
    <t>Anyagköltségek</t>
  </si>
  <si>
    <t>Eladott áruk és szolgáltatások</t>
  </si>
  <si>
    <t>Személyi jellegű ráfordítások</t>
  </si>
  <si>
    <t>Értékcsökkenés és amortizáció</t>
  </si>
  <si>
    <t>Egyéb működési ráfordítások</t>
  </si>
  <si>
    <t>Pénzügyi bevételek</t>
  </si>
  <si>
    <t>Pénzügyi ráfordítások</t>
  </si>
  <si>
    <t>Adózott eredmény</t>
  </si>
  <si>
    <t>Nemzetközi működéshez kapcsolódó átváltási különbözetek</t>
  </si>
  <si>
    <t>Teljes átfogó jövedelem</t>
  </si>
  <si>
    <t>ebből</t>
  </si>
  <si>
    <t>a Társaság részvényeseire jutó eredmény</t>
  </si>
  <si>
    <t>nem ellenőrző részesedésre jutó eredmény</t>
  </si>
  <si>
    <t>DH TOTAL</t>
  </si>
  <si>
    <t>Értékesítés nettó árbevétele összesen</t>
  </si>
  <si>
    <t>Közvetlen költségek</t>
  </si>
  <si>
    <t>Bruttó fedezet</t>
  </si>
  <si>
    <t>Közvetett működési költségek</t>
  </si>
  <si>
    <t>Működési eredmény (EBIT)</t>
  </si>
  <si>
    <t>FRANCHISE</t>
  </si>
  <si>
    <t>PÉNZÜGYI TERMÉK-KÖZVETITÉS</t>
  </si>
  <si>
    <t>SAJÁT IRODA ÜZEMELTETÉS</t>
  </si>
  <si>
    <t>KAPCSOLÓDÓ SZOLGÁLTATÁSOK</t>
  </si>
  <si>
    <t>INGATLAN BEFEKTETÉSEK</t>
  </si>
  <si>
    <t>EGYÉB ÉS KISZŰRÉSEK</t>
  </si>
  <si>
    <t>Változás
(%)</t>
  </si>
  <si>
    <t>2017
1-3. hó</t>
  </si>
  <si>
    <t>2017
10-12. hó</t>
  </si>
  <si>
    <t>2017
7-9. hó</t>
  </si>
  <si>
    <t>2017
4-6. hó</t>
  </si>
  <si>
    <t>2018
4-6. hó</t>
  </si>
  <si>
    <t>2018
7-9. hó</t>
  </si>
  <si>
    <t>2018
10-12. hó</t>
  </si>
  <si>
    <t>2018
1-3. hó</t>
  </si>
  <si>
    <t>2019
01-03. hó</t>
  </si>
  <si>
    <t>Értékcsökkenés eszközhasználati jog</t>
  </si>
  <si>
    <t>2019
04-06. hó</t>
  </si>
  <si>
    <t>2019
07-09. hó</t>
  </si>
  <si>
    <t>2019
10-12. hó</t>
  </si>
  <si>
    <t>Egyéb</t>
  </si>
  <si>
    <t>Befektetett eszközök</t>
  </si>
  <si>
    <t>Források összesen</t>
  </si>
  <si>
    <t>mFt</t>
  </si>
  <si>
    <t>2020
1-3. hó</t>
  </si>
  <si>
    <t>Változás
(m Ft)</t>
  </si>
  <si>
    <t>EBITDA</t>
  </si>
  <si>
    <t>szegmensszintű eredménykimutatás
(adatok m Ft-ban)</t>
  </si>
  <si>
    <t>(adatok m Ft-ban)</t>
  </si>
  <si>
    <t>Ingatlanközvetítő franchise</t>
  </si>
  <si>
    <t>Saját iroda üzemeltetés</t>
  </si>
  <si>
    <t>Pénzügyi közvetítő</t>
  </si>
  <si>
    <t>Kapcsolódó szolgáltatások</t>
  </si>
  <si>
    <t>Ingatlan befektetések</t>
  </si>
  <si>
    <t>Árbevétel összesen</t>
  </si>
  <si>
    <t>Kiegészítő szolgáltatások</t>
  </si>
  <si>
    <t>Ingatlanbefektetések</t>
  </si>
  <si>
    <t>EBITDA összesen</t>
  </si>
  <si>
    <t>EBITDA margin összesen</t>
  </si>
  <si>
    <t>Fedezeti hányad (%)</t>
  </si>
  <si>
    <t>EBITDA margin (%)</t>
  </si>
  <si>
    <t>Konszolidált mérleg
adatok millió forintban</t>
  </si>
  <si>
    <t>(adatok millió forintban, kivéve egy részvényre jutó nyereség)</t>
  </si>
  <si>
    <t>Magyarország</t>
  </si>
  <si>
    <t>Lengyelország</t>
  </si>
  <si>
    <t>Csehország</t>
  </si>
  <si>
    <t>Hálózati irodaszám (db)</t>
  </si>
  <si>
    <t>Hitelvolumen (mrd HUF)</t>
  </si>
  <si>
    <t>Hálózati jutalékbevétel</t>
  </si>
  <si>
    <t>Közös vállalkozás eredményéből való részesedés, tőkemódszer</t>
  </si>
  <si>
    <t>2020
4-6. hó</t>
  </si>
  <si>
    <t>2020
7-9. hó</t>
  </si>
  <si>
    <t>Pénzeszközök</t>
  </si>
  <si>
    <t>2020
10-12. hó</t>
  </si>
  <si>
    <t>2021
1-3. hó</t>
  </si>
  <si>
    <t>Közvetett működési költségek*</t>
  </si>
  <si>
    <t>2021
4-6. hó</t>
  </si>
  <si>
    <t xml:space="preserve"> 2021.10-12. hó</t>
  </si>
  <si>
    <t xml:space="preserve"> 2021        7-9. hó</t>
  </si>
  <si>
    <t>Igénybevett szolgáltatások</t>
  </si>
  <si>
    <t>Olaszország</t>
  </si>
  <si>
    <t>Eszközhasználati jog</t>
  </si>
  <si>
    <t>Aktív időbeli elhatárolások</t>
  </si>
  <si>
    <t>Passzív időbeli elhatárolások</t>
  </si>
  <si>
    <t xml:space="preserve"> 2022 4-6. hó</t>
  </si>
  <si>
    <t>2022 7-9. hó</t>
  </si>
  <si>
    <t>Megszűnő tevékenységek nettó eredménye</t>
  </si>
  <si>
    <t>2022 10-12. hó</t>
  </si>
  <si>
    <t>Folytatódó tevékenységek adózás előtti eredménye</t>
  </si>
  <si>
    <t>Folytatódó tevékenységek adózott eredménye</t>
  </si>
  <si>
    <t>Immateriális javak és Goodwill</t>
  </si>
  <si>
    <t>2022.1-3.</t>
  </si>
  <si>
    <t>Egy részvényre jutó eredmény higított értéke</t>
  </si>
  <si>
    <t>Értékesítésre szánt eszközök</t>
  </si>
  <si>
    <t>2023.1-3. hó</t>
  </si>
  <si>
    <t>2023.4-6. hó</t>
  </si>
  <si>
    <t>2023.7-9. hó</t>
  </si>
  <si>
    <t>2023.10-12. hó</t>
  </si>
  <si>
    <t>2024.1-3. hó</t>
  </si>
  <si>
    <t>2024.4-6. hó</t>
  </si>
  <si>
    <t>2024.7-9. hó</t>
  </si>
  <si>
    <t>2024.10-12. hó</t>
  </si>
  <si>
    <t>Pénzügyi közvetítő szegmens</t>
  </si>
  <si>
    <t>Ingatlanszolgáltatások szegmens</t>
  </si>
  <si>
    <t>Egyéb szegmens</t>
  </si>
  <si>
    <t>INGATLANSZOLGÁLTATÁSOK SZEGMENS</t>
  </si>
  <si>
    <t>PÉNZÜGYI TERMÉK-KÖZVETÍTÉS SZEGMENS</t>
  </si>
  <si>
    <t>2025.
01-03.</t>
  </si>
  <si>
    <t>2024.
01-03.</t>
  </si>
  <si>
    <t>Hálózati jutalékbevétel*</t>
  </si>
  <si>
    <t>Bruttó fedezet / Hálózati jutalékbevétel (%)</t>
  </si>
  <si>
    <t>EBITDA / Hálózati jutalékbevétel (%)</t>
  </si>
  <si>
    <t>Ingatlanok könyv szerinti értéke</t>
  </si>
  <si>
    <t>Értékesítésre tartott ingatlanok</t>
  </si>
  <si>
    <t>Operatív ingatlanok</t>
  </si>
  <si>
    <t>Jövedelemadók (helyi adókkal együtt)</t>
  </si>
  <si>
    <t>2024.12.31
(auditált)</t>
  </si>
  <si>
    <t>Egyéb és kiszűrések</t>
  </si>
  <si>
    <t>2025.
04-06.</t>
  </si>
  <si>
    <t>2024.
04-06.</t>
  </si>
  <si>
    <t>2025.
07-09.</t>
  </si>
  <si>
    <t>2024.
07-09.</t>
  </si>
  <si>
    <t>2025 Q4</t>
  </si>
  <si>
    <t>2024 Q4</t>
  </si>
  <si>
    <t>2025 Q1-Q4</t>
  </si>
  <si>
    <t>2024 Q1-Q4</t>
  </si>
  <si>
    <t>(auditált)</t>
  </si>
  <si>
    <t>2025.12.31
(nem auditált)</t>
  </si>
  <si>
    <t>Kapcsolt követelések</t>
  </si>
  <si>
    <t>Kötelezettségek értékesítésre tartott eszközökhöz kapcsolódóan</t>
  </si>
  <si>
    <t>Kapcsolt kötelezettségek</t>
  </si>
  <si>
    <t>2025.
10-12.</t>
  </si>
  <si>
    <t>2024.
10-12.</t>
  </si>
  <si>
    <t>Spanyolország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</si>
</sst>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_-* #,##0.00\ _F_t_-;\-* #,##0.00\ _F_t_-;_-* &quot;-&quot;??\ _F_t_-;_-@_-"/>
    <numFmt numFmtId="165" formatCode="#,##0_ ;\-#,##0\ "/>
    <numFmt numFmtId="166" formatCode="#,##0.0_ ;\-#,##0.0\ "/>
    <numFmt numFmtId="167" formatCode="\+#,##0.0;\-#,##0.0"/>
    <numFmt numFmtId="168" formatCode="\+#,##0%;\-#,##0%"/>
    <numFmt numFmtId="169" formatCode="#,##0.0"/>
    <numFmt numFmtId="170" formatCode="0.0%"/>
    <numFmt numFmtId="171" formatCode="\+0.0%&quot;p&quot;;\-0.0%&quot;p&quot;"/>
    <numFmt numFmtId="172" formatCode="\+0%&quot;p&quot;;\-0%&quot;p&quot;"/>
    <numFmt numFmtId="173" formatCode="0.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1"/>
      <color theme="1" tint="0.34998626667073579"/>
      <name val="Calibri"/>
      <family val="2"/>
      <charset val="238"/>
      <scheme val="minor"/>
    </font>
    <font>
      <i/>
      <sz val="10"/>
      <color theme="0" tint="-0.34998626667073579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i/>
      <sz val="8"/>
      <color rgb="FF00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0413B"/>
        <bgColor indexed="64"/>
      </patternFill>
    </fill>
    <fill>
      <patternFill patternType="solid">
        <fgColor theme="0" tint="-0.249977111117893"/>
        <bgColor indexed="64"/>
      </patternFill>
    </fill>
  </fills>
  <borders count="3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9" fontId="7" fillId="0" borderId="0" applyFont="0" applyFill="0" applyBorder="0" applyAlignment="0" applyProtection="0"/>
    <xf numFmtId="0" fontId="10" fillId="0" borderId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11">
    <xf numFmtId="0" fontId="0" fillId="0" borderId="0" xfId="0"/>
    <xf numFmtId="0" fontId="8" fillId="0" borderId="0" xfId="0" applyFont="1"/>
    <xf numFmtId="0" fontId="6" fillId="0" borderId="0" xfId="0" applyFont="1"/>
    <xf numFmtId="165" fontId="9" fillId="0" borderId="6" xfId="2" applyNumberFormat="1" applyFont="1" applyBorder="1" applyAlignment="1">
      <alignment vertical="center"/>
    </xf>
    <xf numFmtId="165" fontId="9" fillId="0" borderId="6" xfId="2" applyNumberFormat="1" applyFont="1" applyBorder="1" applyAlignment="1">
      <alignment horizontal="center" vertical="center"/>
    </xf>
    <xf numFmtId="165" fontId="9" fillId="0" borderId="7" xfId="2" applyNumberFormat="1" applyFont="1" applyBorder="1" applyAlignment="1">
      <alignment horizontal="center" vertical="center" wrapText="1"/>
    </xf>
    <xf numFmtId="165" fontId="9" fillId="0" borderId="8" xfId="2" applyNumberFormat="1" applyFont="1" applyBorder="1" applyAlignment="1">
      <alignment horizontal="center" vertical="center" wrapText="1"/>
    </xf>
    <xf numFmtId="165" fontId="14" fillId="0" borderId="6" xfId="2" applyNumberFormat="1" applyFont="1" applyBorder="1" applyAlignment="1">
      <alignment vertical="center"/>
    </xf>
    <xf numFmtId="165" fontId="9" fillId="0" borderId="6" xfId="2" applyNumberFormat="1" applyFont="1" applyBorder="1" applyAlignment="1">
      <alignment horizontal="left" vertical="center" wrapText="1"/>
    </xf>
    <xf numFmtId="9" fontId="16" fillId="0" borderId="0" xfId="1" applyFont="1"/>
    <xf numFmtId="0" fontId="17" fillId="0" borderId="0" xfId="0" applyFont="1"/>
    <xf numFmtId="14" fontId="11" fillId="0" borderId="6" xfId="2" applyNumberFormat="1" applyFont="1" applyBorder="1" applyAlignment="1">
      <alignment horizontal="left" vertical="top" wrapText="1"/>
    </xf>
    <xf numFmtId="0" fontId="15" fillId="0" borderId="0" xfId="0" quotePrefix="1" applyFont="1"/>
    <xf numFmtId="165" fontId="8" fillId="0" borderId="0" xfId="0" applyNumberFormat="1" applyFont="1"/>
    <xf numFmtId="165" fontId="11" fillId="0" borderId="6" xfId="2" applyNumberFormat="1" applyFont="1" applyBorder="1" applyAlignment="1">
      <alignment vertical="center"/>
    </xf>
    <xf numFmtId="165" fontId="9" fillId="2" borderId="6" xfId="2" applyNumberFormat="1" applyFont="1" applyFill="1" applyBorder="1" applyAlignment="1">
      <alignment horizontal="center" vertical="center" wrapText="1"/>
    </xf>
    <xf numFmtId="166" fontId="11" fillId="0" borderId="7" xfId="2" applyNumberFormat="1" applyFont="1" applyBorder="1" applyAlignment="1">
      <alignment vertical="center"/>
    </xf>
    <xf numFmtId="166" fontId="9" fillId="0" borderId="7" xfId="2" applyNumberFormat="1" applyFont="1" applyBorder="1" applyAlignment="1">
      <alignment vertical="center"/>
    </xf>
    <xf numFmtId="165" fontId="11" fillId="0" borderId="0" xfId="2" applyNumberFormat="1" applyFont="1" applyAlignment="1">
      <alignment vertical="center"/>
    </xf>
    <xf numFmtId="165" fontId="9" fillId="0" borderId="0" xfId="2" applyNumberFormat="1" applyFont="1" applyAlignment="1">
      <alignment vertical="center"/>
    </xf>
    <xf numFmtId="166" fontId="9" fillId="0" borderId="6" xfId="2" applyNumberFormat="1" applyFont="1" applyBorder="1" applyAlignment="1">
      <alignment vertical="center"/>
    </xf>
    <xf numFmtId="166" fontId="9" fillId="0" borderId="12" xfId="2" applyNumberFormat="1" applyFont="1" applyBorder="1" applyAlignment="1">
      <alignment vertical="center"/>
    </xf>
    <xf numFmtId="166" fontId="11" fillId="0" borderId="0" xfId="2" applyNumberFormat="1" applyFont="1" applyAlignment="1">
      <alignment vertical="center"/>
    </xf>
    <xf numFmtId="168" fontId="11" fillId="0" borderId="0" xfId="1" applyNumberFormat="1" applyFont="1" applyBorder="1" applyAlignment="1">
      <alignment vertical="center"/>
    </xf>
    <xf numFmtId="9" fontId="14" fillId="0" borderId="7" xfId="1" applyFont="1" applyBorder="1" applyAlignment="1">
      <alignment vertical="center"/>
    </xf>
    <xf numFmtId="166" fontId="11" fillId="0" borderId="14" xfId="2" applyNumberFormat="1" applyFont="1" applyBorder="1" applyAlignment="1">
      <alignment vertical="center"/>
    </xf>
    <xf numFmtId="166" fontId="11" fillId="0" borderId="6" xfId="2" applyNumberFormat="1" applyFont="1" applyBorder="1" applyAlignment="1">
      <alignment vertical="center"/>
    </xf>
    <xf numFmtId="166" fontId="9" fillId="0" borderId="11" xfId="2" applyNumberFormat="1" applyFont="1" applyBorder="1" applyAlignment="1">
      <alignment vertical="center"/>
    </xf>
    <xf numFmtId="165" fontId="14" fillId="0" borderId="0" xfId="2" applyNumberFormat="1" applyFont="1" applyAlignment="1">
      <alignment vertical="center"/>
    </xf>
    <xf numFmtId="9" fontId="14" fillId="0" borderId="0" xfId="1" applyFont="1" applyBorder="1" applyAlignment="1">
      <alignment vertical="center"/>
    </xf>
    <xf numFmtId="168" fontId="9" fillId="0" borderId="0" xfId="1" applyNumberFormat="1" applyFont="1" applyBorder="1" applyAlignment="1">
      <alignment vertical="center"/>
    </xf>
    <xf numFmtId="9" fontId="14" fillId="0" borderId="11" xfId="1" applyFont="1" applyBorder="1" applyAlignment="1">
      <alignment vertical="center"/>
    </xf>
    <xf numFmtId="9" fontId="14" fillId="0" borderId="6" xfId="1" applyFont="1" applyBorder="1" applyAlignment="1">
      <alignment vertical="center"/>
    </xf>
    <xf numFmtId="9" fontId="14" fillId="0" borderId="16" xfId="1" applyFont="1" applyBorder="1" applyAlignment="1">
      <alignment vertical="center"/>
    </xf>
    <xf numFmtId="165" fontId="9" fillId="2" borderId="9" xfId="2" applyNumberFormat="1" applyFont="1" applyFill="1" applyBorder="1" applyAlignment="1">
      <alignment horizontal="center" vertical="center" wrapText="1"/>
    </xf>
    <xf numFmtId="165" fontId="9" fillId="0" borderId="9" xfId="2" applyNumberFormat="1" applyFont="1" applyBorder="1" applyAlignment="1">
      <alignment horizontal="center" vertical="center"/>
    </xf>
    <xf numFmtId="166" fontId="11" fillId="0" borderId="9" xfId="2" applyNumberFormat="1" applyFont="1" applyBorder="1" applyAlignment="1">
      <alignment vertical="center"/>
    </xf>
    <xf numFmtId="166" fontId="9" fillId="0" borderId="9" xfId="2" applyNumberFormat="1" applyFont="1" applyBorder="1" applyAlignment="1">
      <alignment vertical="center"/>
    </xf>
    <xf numFmtId="166" fontId="9" fillId="0" borderId="13" xfId="2" applyNumberFormat="1" applyFont="1" applyBorder="1" applyAlignment="1">
      <alignment vertical="center"/>
    </xf>
    <xf numFmtId="9" fontId="14" fillId="0" borderId="9" xfId="1" applyFont="1" applyBorder="1" applyAlignment="1">
      <alignment vertical="center"/>
    </xf>
    <xf numFmtId="9" fontId="14" fillId="0" borderId="13" xfId="1" applyFont="1" applyBorder="1" applyAlignment="1">
      <alignment vertical="center"/>
    </xf>
    <xf numFmtId="165" fontId="9" fillId="0" borderId="18" xfId="2" applyNumberFormat="1" applyFont="1" applyBorder="1" applyAlignment="1">
      <alignment vertical="center"/>
    </xf>
    <xf numFmtId="9" fontId="14" fillId="0" borderId="17" xfId="1" applyFont="1" applyBorder="1" applyAlignment="1">
      <alignment vertical="center"/>
    </xf>
    <xf numFmtId="2" fontId="14" fillId="0" borderId="16" xfId="1" applyNumberFormat="1" applyFont="1" applyBorder="1" applyAlignment="1">
      <alignment vertical="center"/>
    </xf>
    <xf numFmtId="2" fontId="14" fillId="0" borderId="6" xfId="1" applyNumberFormat="1" applyFont="1" applyBorder="1" applyAlignment="1">
      <alignment vertical="center"/>
    </xf>
    <xf numFmtId="2" fontId="14" fillId="0" borderId="9" xfId="1" applyNumberFormat="1" applyFont="1" applyBorder="1" applyAlignment="1">
      <alignment vertical="center"/>
    </xf>
    <xf numFmtId="165" fontId="14" fillId="0" borderId="18" xfId="2" applyNumberFormat="1" applyFont="1" applyBorder="1" applyAlignment="1">
      <alignment vertical="center"/>
    </xf>
    <xf numFmtId="9" fontId="14" fillId="0" borderId="22" xfId="1" applyFont="1" applyBorder="1" applyAlignment="1">
      <alignment vertical="center"/>
    </xf>
    <xf numFmtId="166" fontId="11" fillId="0" borderId="16" xfId="2" applyNumberFormat="1" applyFont="1" applyBorder="1" applyAlignment="1">
      <alignment vertical="center"/>
    </xf>
    <xf numFmtId="166" fontId="9" fillId="0" borderId="16" xfId="2" applyNumberFormat="1" applyFont="1" applyBorder="1" applyAlignment="1">
      <alignment vertical="center"/>
    </xf>
    <xf numFmtId="165" fontId="9" fillId="0" borderId="21" xfId="2" applyNumberFormat="1" applyFont="1" applyBorder="1" applyAlignment="1">
      <alignment horizontal="center" vertical="center"/>
    </xf>
    <xf numFmtId="165" fontId="11" fillId="0" borderId="16" xfId="2" applyNumberFormat="1" applyFont="1" applyBorder="1" applyAlignment="1">
      <alignment vertical="center"/>
    </xf>
    <xf numFmtId="165" fontId="11" fillId="0" borderId="9" xfId="2" applyNumberFormat="1" applyFont="1" applyBorder="1" applyAlignment="1">
      <alignment vertical="center"/>
    </xf>
    <xf numFmtId="165" fontId="9" fillId="0" borderId="16" xfId="2" applyNumberFormat="1" applyFont="1" applyBorder="1" applyAlignment="1">
      <alignment vertical="center"/>
    </xf>
    <xf numFmtId="165" fontId="9" fillId="0" borderId="9" xfId="2" applyNumberFormat="1" applyFont="1" applyBorder="1" applyAlignment="1">
      <alignment vertical="center"/>
    </xf>
    <xf numFmtId="165" fontId="9" fillId="0" borderId="19" xfId="2" applyNumberFormat="1" applyFont="1" applyBorder="1" applyAlignment="1">
      <alignment vertical="center"/>
    </xf>
    <xf numFmtId="165" fontId="9" fillId="0" borderId="17" xfId="2" applyNumberFormat="1" applyFont="1" applyBorder="1" applyAlignment="1">
      <alignment vertical="center"/>
    </xf>
    <xf numFmtId="165" fontId="11" fillId="0" borderId="7" xfId="2" applyNumberFormat="1" applyFont="1" applyBorder="1" applyAlignment="1">
      <alignment vertical="center"/>
    </xf>
    <xf numFmtId="165" fontId="9" fillId="0" borderId="7" xfId="2" applyNumberFormat="1" applyFont="1" applyBorder="1" applyAlignment="1">
      <alignment vertical="center"/>
    </xf>
    <xf numFmtId="165" fontId="9" fillId="0" borderId="20" xfId="2" applyNumberFormat="1" applyFont="1" applyBorder="1" applyAlignment="1">
      <alignment vertical="center"/>
    </xf>
    <xf numFmtId="165" fontId="9" fillId="2" borderId="16" xfId="2" applyNumberFormat="1" applyFont="1" applyFill="1" applyBorder="1" applyAlignment="1">
      <alignment horizontal="center" vertical="center" wrapText="1"/>
    </xf>
    <xf numFmtId="165" fontId="9" fillId="0" borderId="16" xfId="2" applyNumberFormat="1" applyFont="1" applyBorder="1" applyAlignment="1">
      <alignment horizontal="center" vertical="center"/>
    </xf>
    <xf numFmtId="166" fontId="11" fillId="0" borderId="8" xfId="2" applyNumberFormat="1" applyFont="1" applyBorder="1" applyAlignment="1">
      <alignment vertical="center"/>
    </xf>
    <xf numFmtId="166" fontId="9" fillId="0" borderId="8" xfId="2" applyNumberFormat="1" applyFont="1" applyBorder="1" applyAlignment="1">
      <alignment vertical="center"/>
    </xf>
    <xf numFmtId="9" fontId="14" fillId="0" borderId="8" xfId="1" applyFont="1" applyBorder="1" applyAlignment="1">
      <alignment vertical="center"/>
    </xf>
    <xf numFmtId="9" fontId="14" fillId="0" borderId="20" xfId="1" applyFont="1" applyBorder="1" applyAlignment="1">
      <alignment vertical="center"/>
    </xf>
    <xf numFmtId="165" fontId="9" fillId="0" borderId="12" xfId="2" applyNumberFormat="1" applyFont="1" applyBorder="1" applyAlignment="1">
      <alignment horizontal="center" vertical="center"/>
    </xf>
    <xf numFmtId="166" fontId="11" fillId="0" borderId="12" xfId="2" applyNumberFormat="1" applyFont="1" applyBorder="1" applyAlignment="1">
      <alignment vertical="center"/>
    </xf>
    <xf numFmtId="166" fontId="11" fillId="0" borderId="23" xfId="2" applyNumberFormat="1" applyFont="1" applyBorder="1" applyAlignment="1">
      <alignment vertical="center"/>
    </xf>
    <xf numFmtId="0" fontId="18" fillId="0" borderId="0" xfId="0" applyFont="1"/>
    <xf numFmtId="166" fontId="20" fillId="0" borderId="0" xfId="2" applyNumberFormat="1" applyFont="1" applyAlignment="1">
      <alignment vertical="center"/>
    </xf>
    <xf numFmtId="167" fontId="20" fillId="0" borderId="0" xfId="2" applyNumberFormat="1" applyFont="1" applyAlignment="1">
      <alignment vertical="center"/>
    </xf>
    <xf numFmtId="168" fontId="20" fillId="0" borderId="0" xfId="1" applyNumberFormat="1" applyFont="1" applyBorder="1" applyAlignment="1">
      <alignment vertical="center"/>
    </xf>
    <xf numFmtId="9" fontId="21" fillId="0" borderId="0" xfId="1" applyFont="1"/>
    <xf numFmtId="9" fontId="21" fillId="0" borderId="0" xfId="1" applyFont="1" applyBorder="1" applyAlignment="1">
      <alignment vertical="center"/>
    </xf>
    <xf numFmtId="168" fontId="19" fillId="0" borderId="0" xfId="1" applyNumberFormat="1" applyFont="1" applyBorder="1" applyAlignment="1">
      <alignment vertical="center"/>
    </xf>
    <xf numFmtId="165" fontId="22" fillId="0" borderId="6" xfId="2" applyNumberFormat="1" applyFont="1" applyBorder="1" applyAlignment="1">
      <alignment horizontal="center" vertical="center" wrapText="1"/>
    </xf>
    <xf numFmtId="165" fontId="22" fillId="0" borderId="9" xfId="2" applyNumberFormat="1" applyFont="1" applyBorder="1" applyAlignment="1">
      <alignment horizontal="center" vertical="center" wrapText="1"/>
    </xf>
    <xf numFmtId="165" fontId="9" fillId="0" borderId="7" xfId="2" applyNumberFormat="1" applyFont="1" applyBorder="1" applyAlignment="1">
      <alignment horizontal="center" vertical="center"/>
    </xf>
    <xf numFmtId="165" fontId="9" fillId="2" borderId="7" xfId="2" applyNumberFormat="1" applyFont="1" applyFill="1" applyBorder="1" applyAlignment="1">
      <alignment horizontal="center" vertical="center" wrapText="1"/>
    </xf>
    <xf numFmtId="9" fontId="13" fillId="0" borderId="20" xfId="1" applyFont="1" applyBorder="1" applyAlignment="1">
      <alignment vertical="center"/>
    </xf>
    <xf numFmtId="165" fontId="9" fillId="0" borderId="9" xfId="2" applyNumberFormat="1" applyFont="1" applyBorder="1" applyAlignment="1">
      <alignment horizontal="center" vertical="center" wrapText="1"/>
    </xf>
    <xf numFmtId="167" fontId="9" fillId="0" borderId="7" xfId="2" applyNumberFormat="1" applyFont="1" applyBorder="1" applyAlignment="1">
      <alignment vertical="center"/>
    </xf>
    <xf numFmtId="168" fontId="9" fillId="0" borderId="9" xfId="1" applyNumberFormat="1" applyFont="1" applyBorder="1" applyAlignment="1">
      <alignment vertical="center"/>
    </xf>
    <xf numFmtId="167" fontId="11" fillId="0" borderId="7" xfId="2" applyNumberFormat="1" applyFont="1" applyBorder="1" applyAlignment="1">
      <alignment vertical="center"/>
    </xf>
    <xf numFmtId="168" fontId="11" fillId="0" borderId="9" xfId="1" applyNumberFormat="1" applyFont="1" applyBorder="1" applyAlignment="1">
      <alignment vertical="center"/>
    </xf>
    <xf numFmtId="167" fontId="9" fillId="0" borderId="14" xfId="2" applyNumberFormat="1" applyFont="1" applyBorder="1" applyAlignment="1">
      <alignment vertical="center"/>
    </xf>
    <xf numFmtId="168" fontId="9" fillId="0" borderId="15" xfId="1" applyNumberFormat="1" applyFont="1" applyBorder="1" applyAlignment="1">
      <alignment vertical="center"/>
    </xf>
    <xf numFmtId="170" fontId="14" fillId="0" borderId="7" xfId="1" applyNumberFormat="1" applyFont="1" applyBorder="1" applyAlignment="1">
      <alignment vertical="center"/>
    </xf>
    <xf numFmtId="170" fontId="13" fillId="0" borderId="20" xfId="1" applyNumberFormat="1" applyFont="1" applyBorder="1" applyAlignment="1">
      <alignment vertical="center"/>
    </xf>
    <xf numFmtId="168" fontId="11" fillId="0" borderId="17" xfId="1" applyNumberFormat="1" applyFont="1" applyBorder="1" applyAlignment="1">
      <alignment vertical="center"/>
    </xf>
    <xf numFmtId="167" fontId="9" fillId="0" borderId="11" xfId="2" applyNumberFormat="1" applyFont="1" applyBorder="1" applyAlignment="1">
      <alignment vertical="center"/>
    </xf>
    <xf numFmtId="168" fontId="9" fillId="0" borderId="13" xfId="1" applyNumberFormat="1" applyFont="1" applyBorder="1" applyAlignment="1">
      <alignment vertical="center"/>
    </xf>
    <xf numFmtId="168" fontId="9" fillId="0" borderId="17" xfId="1" applyNumberFormat="1" applyFont="1" applyBorder="1" applyAlignment="1">
      <alignment vertical="center"/>
    </xf>
    <xf numFmtId="167" fontId="11" fillId="0" borderId="6" xfId="2" applyNumberFormat="1" applyFont="1" applyBorder="1" applyAlignment="1">
      <alignment vertical="center"/>
    </xf>
    <xf numFmtId="167" fontId="9" fillId="0" borderId="6" xfId="2" applyNumberFormat="1" applyFont="1" applyBorder="1" applyAlignment="1">
      <alignment vertical="center"/>
    </xf>
    <xf numFmtId="167" fontId="9" fillId="0" borderId="18" xfId="2" applyNumberFormat="1" applyFont="1" applyBorder="1" applyAlignment="1">
      <alignment vertical="center"/>
    </xf>
    <xf numFmtId="0" fontId="4" fillId="0" borderId="0" xfId="0" applyFont="1"/>
    <xf numFmtId="165" fontId="9" fillId="2" borderId="6" xfId="2" quotePrefix="1" applyNumberFormat="1" applyFont="1" applyFill="1" applyBorder="1" applyAlignment="1">
      <alignment horizontal="center" vertical="center" wrapText="1"/>
    </xf>
    <xf numFmtId="168" fontId="9" fillId="0" borderId="25" xfId="1" applyNumberFormat="1" applyFont="1" applyBorder="1" applyAlignment="1">
      <alignment vertical="center"/>
    </xf>
    <xf numFmtId="165" fontId="9" fillId="0" borderId="26" xfId="2" applyNumberFormat="1" applyFont="1" applyBorder="1" applyAlignment="1">
      <alignment vertical="center"/>
    </xf>
    <xf numFmtId="165" fontId="9" fillId="0" borderId="12" xfId="2" applyNumberFormat="1" applyFont="1" applyBorder="1" applyAlignment="1">
      <alignment vertical="center"/>
    </xf>
    <xf numFmtId="166" fontId="9" fillId="0" borderId="24" xfId="2" applyNumberFormat="1" applyFont="1" applyBorder="1" applyAlignment="1">
      <alignment vertical="center"/>
    </xf>
    <xf numFmtId="167" fontId="9" fillId="0" borderId="24" xfId="2" applyNumberFormat="1" applyFont="1" applyBorder="1" applyAlignment="1">
      <alignment vertical="center"/>
    </xf>
    <xf numFmtId="166" fontId="9" fillId="0" borderId="25" xfId="2" applyNumberFormat="1" applyFont="1" applyBorder="1" applyAlignment="1">
      <alignment vertical="center"/>
    </xf>
    <xf numFmtId="0" fontId="3" fillId="0" borderId="0" xfId="0" applyFont="1"/>
    <xf numFmtId="0" fontId="2" fillId="0" borderId="0" xfId="0" applyFont="1"/>
    <xf numFmtId="9" fontId="11" fillId="0" borderId="18" xfId="1" applyFont="1" applyBorder="1" applyAlignment="1">
      <alignment vertical="center"/>
    </xf>
    <xf numFmtId="9" fontId="11" fillId="0" borderId="27" xfId="1" applyFont="1" applyBorder="1" applyAlignment="1">
      <alignment vertical="center"/>
    </xf>
    <xf numFmtId="14" fontId="11" fillId="0" borderId="28" xfId="2" applyNumberFormat="1" applyFont="1" applyBorder="1" applyAlignment="1">
      <alignment horizontal="left" vertical="top" wrapText="1"/>
    </xf>
    <xf numFmtId="165" fontId="11" fillId="0" borderId="12" xfId="2" applyNumberFormat="1" applyFont="1" applyBorder="1" applyAlignment="1">
      <alignment vertical="center"/>
    </xf>
    <xf numFmtId="165" fontId="9" fillId="0" borderId="12" xfId="2" applyNumberFormat="1" applyFont="1" applyBorder="1" applyAlignment="1">
      <alignment horizontal="left" vertical="center" wrapText="1"/>
    </xf>
    <xf numFmtId="165" fontId="14" fillId="0" borderId="12" xfId="2" applyNumberFormat="1" applyFont="1" applyBorder="1" applyAlignment="1">
      <alignment vertical="center"/>
    </xf>
    <xf numFmtId="165" fontId="14" fillId="0" borderId="27" xfId="2" applyNumberFormat="1" applyFont="1" applyBorder="1" applyAlignment="1">
      <alignment vertical="center"/>
    </xf>
    <xf numFmtId="9" fontId="14" fillId="0" borderId="18" xfId="1" applyFont="1" applyBorder="1" applyAlignment="1">
      <alignment vertical="center"/>
    </xf>
    <xf numFmtId="9" fontId="14" fillId="0" borderId="32" xfId="1" applyFont="1" applyBorder="1" applyAlignment="1">
      <alignment vertical="center"/>
    </xf>
    <xf numFmtId="165" fontId="14" fillId="0" borderId="33" xfId="2" applyNumberFormat="1" applyFont="1" applyBorder="1" applyAlignment="1">
      <alignment vertical="center"/>
    </xf>
    <xf numFmtId="165" fontId="9" fillId="0" borderId="27" xfId="2" applyNumberFormat="1" applyFont="1" applyBorder="1" applyAlignment="1">
      <alignment vertical="center"/>
    </xf>
    <xf numFmtId="165" fontId="9" fillId="0" borderId="33" xfId="2" applyNumberFormat="1" applyFont="1" applyBorder="1" applyAlignment="1">
      <alignment horizontal="left" vertical="center" wrapText="1"/>
    </xf>
    <xf numFmtId="165" fontId="9" fillId="0" borderId="32" xfId="2" applyNumberFormat="1" applyFont="1" applyBorder="1" applyAlignment="1">
      <alignment vertical="center"/>
    </xf>
    <xf numFmtId="165" fontId="9" fillId="0" borderId="34" xfId="2" applyNumberFormat="1" applyFont="1" applyBorder="1" applyAlignment="1">
      <alignment vertical="center"/>
    </xf>
    <xf numFmtId="166" fontId="11" fillId="0" borderId="15" xfId="2" applyNumberFormat="1" applyFont="1" applyBorder="1" applyAlignment="1">
      <alignment vertical="center"/>
    </xf>
    <xf numFmtId="165" fontId="13" fillId="0" borderId="27" xfId="2" applyNumberFormat="1" applyFont="1" applyBorder="1" applyAlignment="1">
      <alignment vertical="center"/>
    </xf>
    <xf numFmtId="9" fontId="13" fillId="0" borderId="27" xfId="1" applyFont="1" applyBorder="1" applyAlignment="1">
      <alignment vertical="center"/>
    </xf>
    <xf numFmtId="9" fontId="13" fillId="0" borderId="19" xfId="1" applyFont="1" applyBorder="1" applyAlignment="1">
      <alignment vertical="center"/>
    </xf>
    <xf numFmtId="9" fontId="13" fillId="0" borderId="17" xfId="1" applyFont="1" applyBorder="1" applyAlignment="1">
      <alignment vertical="center"/>
    </xf>
    <xf numFmtId="0" fontId="1" fillId="0" borderId="0" xfId="0" applyFont="1"/>
    <xf numFmtId="14" fontId="11" fillId="0" borderId="35" xfId="2" applyNumberFormat="1" applyFont="1" applyBorder="1" applyAlignment="1">
      <alignment horizontal="left" vertical="top" wrapText="1"/>
    </xf>
    <xf numFmtId="171" fontId="14" fillId="0" borderId="7" xfId="1" applyNumberFormat="1" applyFont="1" applyBorder="1" applyAlignment="1">
      <alignment vertical="center"/>
    </xf>
    <xf numFmtId="171" fontId="13" fillId="0" borderId="20" xfId="1" applyNumberFormat="1" applyFont="1" applyBorder="1" applyAlignment="1">
      <alignment vertical="center"/>
    </xf>
    <xf numFmtId="172" fontId="14" fillId="0" borderId="7" xfId="1" applyNumberFormat="1" applyFont="1" applyBorder="1" applyAlignment="1">
      <alignment vertical="center"/>
    </xf>
    <xf numFmtId="170" fontId="11" fillId="0" borderId="7" xfId="1" applyNumberFormat="1" applyFont="1" applyBorder="1" applyAlignment="1">
      <alignment vertical="center"/>
    </xf>
    <xf numFmtId="171" fontId="13" fillId="0" borderId="7" xfId="1" applyNumberFormat="1" applyFont="1" applyBorder="1" applyAlignment="1">
      <alignment vertical="center"/>
    </xf>
    <xf numFmtId="43" fontId="11" fillId="0" borderId="9" xfId="6" applyFont="1" applyBorder="1" applyAlignment="1">
      <alignment vertical="center"/>
    </xf>
    <xf numFmtId="165" fontId="11" fillId="0" borderId="27" xfId="2" applyNumberFormat="1" applyFont="1" applyBorder="1" applyAlignment="1">
      <alignment vertical="center"/>
    </xf>
    <xf numFmtId="170" fontId="9" fillId="0" borderId="20" xfId="1" applyNumberFormat="1" applyFont="1" applyBorder="1" applyAlignment="1">
      <alignment vertical="center"/>
    </xf>
    <xf numFmtId="171" fontId="14" fillId="0" borderId="20" xfId="1" applyNumberFormat="1" applyFont="1" applyBorder="1" applyAlignment="1">
      <alignment vertical="center"/>
    </xf>
    <xf numFmtId="43" fontId="9" fillId="0" borderId="17" xfId="6" applyFont="1" applyBorder="1" applyAlignment="1">
      <alignment vertical="center"/>
    </xf>
    <xf numFmtId="172" fontId="14" fillId="0" borderId="11" xfId="1" applyNumberFormat="1" applyFont="1" applyBorder="1" applyAlignment="1">
      <alignment vertical="center"/>
    </xf>
    <xf numFmtId="172" fontId="14" fillId="0" borderId="6" xfId="1" applyNumberFormat="1" applyFont="1" applyBorder="1" applyAlignment="1">
      <alignment vertical="center"/>
    </xf>
    <xf numFmtId="173" fontId="11" fillId="0" borderId="6" xfId="1" applyNumberFormat="1" applyFont="1" applyBorder="1" applyAlignment="1">
      <alignment vertical="center"/>
    </xf>
    <xf numFmtId="173" fontId="9" fillId="0" borderId="6" xfId="1" applyNumberFormat="1" applyFont="1" applyBorder="1" applyAlignment="1">
      <alignment vertical="center"/>
    </xf>
    <xf numFmtId="173" fontId="14" fillId="0" borderId="6" xfId="1" applyNumberFormat="1" applyFont="1" applyBorder="1" applyAlignment="1">
      <alignment vertical="center"/>
    </xf>
    <xf numFmtId="173" fontId="9" fillId="0" borderId="18" xfId="1" applyNumberFormat="1" applyFont="1" applyBorder="1" applyAlignment="1">
      <alignment vertical="center"/>
    </xf>
    <xf numFmtId="173" fontId="14" fillId="0" borderId="18" xfId="1" applyNumberFormat="1" applyFont="1" applyBorder="1" applyAlignment="1">
      <alignment vertical="center"/>
    </xf>
    <xf numFmtId="0" fontId="23" fillId="4" borderId="1" xfId="0" applyFont="1" applyFill="1" applyBorder="1" applyAlignment="1">
      <alignment horizontal="center" vertical="top" wrapText="1" readingOrder="1"/>
    </xf>
    <xf numFmtId="0" fontId="23" fillId="4" borderId="2" xfId="0" applyFont="1" applyFill="1" applyBorder="1" applyAlignment="1">
      <alignment horizontal="center" vertical="top" wrapText="1" readingOrder="1"/>
    </xf>
    <xf numFmtId="0" fontId="23" fillId="4" borderId="2" xfId="0" applyFont="1" applyFill="1" applyBorder="1" applyAlignment="1">
      <alignment horizontal="center" vertical="center" wrapText="1" readingOrder="1"/>
    </xf>
    <xf numFmtId="0" fontId="23" fillId="4" borderId="3" xfId="0" applyFont="1" applyFill="1" applyBorder="1" applyAlignment="1">
      <alignment horizontal="center" vertical="center" wrapText="1" readingOrder="1"/>
    </xf>
    <xf numFmtId="0" fontId="24" fillId="0" borderId="3" xfId="0" applyFont="1" applyBorder="1" applyAlignment="1">
      <alignment horizontal="left" vertical="top" wrapText="1" indent="1" readingOrder="1"/>
    </xf>
    <xf numFmtId="169" fontId="24" fillId="0" borderId="3" xfId="0" applyNumberFormat="1" applyFont="1" applyBorder="1" applyAlignment="1">
      <alignment horizontal="right" vertical="top" wrapText="1" readingOrder="1"/>
    </xf>
    <xf numFmtId="167" fontId="24" fillId="0" borderId="3" xfId="0" applyNumberFormat="1" applyFont="1" applyBorder="1" applyAlignment="1">
      <alignment horizontal="right" vertical="top" wrapText="1" readingOrder="1"/>
    </xf>
    <xf numFmtId="168" fontId="24" fillId="0" borderId="3" xfId="1" applyNumberFormat="1" applyFont="1" applyBorder="1" applyAlignment="1">
      <alignment horizontal="right" vertical="top" wrapText="1" readingOrder="1"/>
    </xf>
    <xf numFmtId="169" fontId="25" fillId="0" borderId="3" xfId="0" applyNumberFormat="1" applyFont="1" applyBorder="1" applyAlignment="1">
      <alignment vertical="top" wrapText="1"/>
    </xf>
    <xf numFmtId="167" fontId="25" fillId="0" borderId="3" xfId="0" applyNumberFormat="1" applyFont="1" applyBorder="1" applyAlignment="1">
      <alignment vertical="top" wrapText="1"/>
    </xf>
    <xf numFmtId="168" fontId="25" fillId="0" borderId="3" xfId="1" applyNumberFormat="1" applyFont="1" applyBorder="1" applyAlignment="1">
      <alignment vertical="top" wrapText="1"/>
    </xf>
    <xf numFmtId="169" fontId="25" fillId="0" borderId="3" xfId="0" applyNumberFormat="1" applyFont="1" applyBorder="1" applyAlignment="1">
      <alignment horizontal="right" vertical="top" wrapText="1" readingOrder="1"/>
    </xf>
    <xf numFmtId="0" fontId="26" fillId="0" borderId="3" xfId="0" applyFont="1" applyBorder="1" applyAlignment="1">
      <alignment horizontal="left" vertical="top" wrapText="1" readingOrder="1"/>
    </xf>
    <xf numFmtId="169" fontId="26" fillId="0" borderId="3" xfId="0" applyNumberFormat="1" applyFont="1" applyBorder="1" applyAlignment="1">
      <alignment horizontal="right" vertical="top" wrapText="1" readingOrder="1"/>
    </xf>
    <xf numFmtId="167" fontId="26" fillId="0" borderId="3" xfId="0" applyNumberFormat="1" applyFont="1" applyBorder="1" applyAlignment="1">
      <alignment horizontal="right" vertical="top" wrapText="1" readingOrder="1"/>
    </xf>
    <xf numFmtId="168" fontId="26" fillId="0" borderId="3" xfId="1" applyNumberFormat="1" applyFont="1" applyBorder="1" applyAlignment="1">
      <alignment horizontal="right" vertical="top" wrapText="1" readingOrder="1"/>
    </xf>
    <xf numFmtId="168" fontId="26" fillId="0" borderId="3" xfId="1" applyNumberFormat="1" applyFont="1" applyFill="1" applyBorder="1" applyAlignment="1">
      <alignment horizontal="right" vertical="top" wrapText="1" readingOrder="1"/>
    </xf>
    <xf numFmtId="0" fontId="27" fillId="0" borderId="3" xfId="0" applyFont="1" applyBorder="1" applyAlignment="1">
      <alignment horizontal="left" vertical="top" wrapText="1" indent="1" readingOrder="1"/>
    </xf>
    <xf numFmtId="169" fontId="25" fillId="0" borderId="3" xfId="0" applyNumberFormat="1" applyFont="1" applyBorder="1" applyAlignment="1">
      <alignment horizontal="right" vertical="top" wrapText="1"/>
    </xf>
    <xf numFmtId="167" fontId="25" fillId="0" borderId="3" xfId="0" applyNumberFormat="1" applyFont="1" applyBorder="1" applyAlignment="1">
      <alignment horizontal="right" vertical="top" wrapText="1"/>
    </xf>
    <xf numFmtId="168" fontId="25" fillId="0" borderId="3" xfId="1" applyNumberFormat="1" applyFont="1" applyBorder="1" applyAlignment="1">
      <alignment horizontal="right" vertical="top" wrapText="1"/>
    </xf>
    <xf numFmtId="0" fontId="25" fillId="0" borderId="3" xfId="0" applyFont="1" applyBorder="1" applyAlignment="1">
      <alignment vertical="top" wrapText="1"/>
    </xf>
    <xf numFmtId="0" fontId="25" fillId="0" borderId="3" xfId="0" applyFont="1" applyBorder="1" applyAlignment="1">
      <alignment horizontal="right" vertical="top" wrapText="1"/>
    </xf>
    <xf numFmtId="4" fontId="25" fillId="0" borderId="3" xfId="0" applyNumberFormat="1" applyFont="1" applyBorder="1" applyAlignment="1">
      <alignment horizontal="right" vertical="top" wrapText="1"/>
    </xf>
    <xf numFmtId="0" fontId="24" fillId="3" borderId="3" xfId="0" applyFont="1" applyFill="1" applyBorder="1" applyAlignment="1">
      <alignment horizontal="left" vertical="top" wrapText="1" indent="1" readingOrder="1"/>
    </xf>
    <xf numFmtId="169" fontId="24" fillId="3" borderId="3" xfId="0" applyNumberFormat="1" applyFont="1" applyFill="1" applyBorder="1" applyAlignment="1">
      <alignment horizontal="right" vertical="top" wrapText="1" readingOrder="1"/>
    </xf>
    <xf numFmtId="167" fontId="24" fillId="3" borderId="3" xfId="0" applyNumberFormat="1" applyFont="1" applyFill="1" applyBorder="1" applyAlignment="1">
      <alignment horizontal="right" vertical="top" wrapText="1" readingOrder="1"/>
    </xf>
    <xf numFmtId="168" fontId="24" fillId="3" borderId="3" xfId="1" applyNumberFormat="1" applyFont="1" applyFill="1" applyBorder="1" applyAlignment="1">
      <alignment horizontal="right" vertical="top" wrapText="1" readingOrder="1"/>
    </xf>
    <xf numFmtId="0" fontId="26" fillId="3" borderId="3" xfId="0" applyFont="1" applyFill="1" applyBorder="1" applyAlignment="1">
      <alignment horizontal="left" vertical="top" wrapText="1" readingOrder="1"/>
    </xf>
    <xf numFmtId="169" fontId="26" fillId="3" borderId="3" xfId="0" applyNumberFormat="1" applyFont="1" applyFill="1" applyBorder="1" applyAlignment="1">
      <alignment horizontal="right" vertical="top" wrapText="1" readingOrder="1"/>
    </xf>
    <xf numFmtId="167" fontId="26" fillId="3" borderId="3" xfId="0" applyNumberFormat="1" applyFont="1" applyFill="1" applyBorder="1" applyAlignment="1">
      <alignment horizontal="right" vertical="top" wrapText="1" readingOrder="1"/>
    </xf>
    <xf numFmtId="168" fontId="26" fillId="3" borderId="3" xfId="1" applyNumberFormat="1" applyFont="1" applyFill="1" applyBorder="1" applyAlignment="1">
      <alignment horizontal="right" vertical="top" wrapText="1" readingOrder="1"/>
    </xf>
    <xf numFmtId="0" fontId="28" fillId="3" borderId="0" xfId="0" applyFont="1" applyFill="1" applyAlignment="1">
      <alignment horizontal="left" vertical="top" indent="1"/>
    </xf>
    <xf numFmtId="169" fontId="28" fillId="3" borderId="0" xfId="0" applyNumberFormat="1" applyFont="1" applyFill="1" applyAlignment="1">
      <alignment vertical="top"/>
    </xf>
    <xf numFmtId="169" fontId="25" fillId="3" borderId="3" xfId="0" applyNumberFormat="1" applyFont="1" applyFill="1" applyBorder="1" applyAlignment="1">
      <alignment horizontal="right" vertical="top" wrapText="1"/>
    </xf>
    <xf numFmtId="0" fontId="26" fillId="3" borderId="1" xfId="0" applyFont="1" applyFill="1" applyBorder="1" applyAlignment="1">
      <alignment horizontal="left" vertical="top" wrapText="1" readingOrder="1"/>
    </xf>
    <xf numFmtId="169" fontId="26" fillId="3" borderId="1" xfId="0" applyNumberFormat="1" applyFont="1" applyFill="1" applyBorder="1" applyAlignment="1">
      <alignment horizontal="right" vertical="top" wrapText="1" readingOrder="1"/>
    </xf>
    <xf numFmtId="167" fontId="26" fillId="3" borderId="1" xfId="0" applyNumberFormat="1" applyFont="1" applyFill="1" applyBorder="1" applyAlignment="1">
      <alignment horizontal="right" vertical="top" wrapText="1" readingOrder="1"/>
    </xf>
    <xf numFmtId="168" fontId="26" fillId="3" borderId="1" xfId="1" applyNumberFormat="1" applyFont="1" applyFill="1" applyBorder="1" applyAlignment="1">
      <alignment horizontal="right" vertical="top" wrapText="1" readingOrder="1"/>
    </xf>
    <xf numFmtId="0" fontId="26" fillId="3" borderId="10" xfId="0" applyFont="1" applyFill="1" applyBorder="1" applyAlignment="1">
      <alignment horizontal="left" vertical="top" wrapText="1" readingOrder="1"/>
    </xf>
    <xf numFmtId="169" fontId="26" fillId="3" borderId="8" xfId="0" applyNumberFormat="1" applyFont="1" applyFill="1" applyBorder="1" applyAlignment="1">
      <alignment horizontal="right" vertical="top" wrapText="1" readingOrder="1"/>
    </xf>
    <xf numFmtId="167" fontId="26" fillId="3" borderId="10" xfId="0" applyNumberFormat="1" applyFont="1" applyFill="1" applyBorder="1" applyAlignment="1">
      <alignment horizontal="right" vertical="top" wrapText="1" readingOrder="1"/>
    </xf>
    <xf numFmtId="168" fontId="26" fillId="3" borderId="10" xfId="1" applyNumberFormat="1" applyFont="1" applyFill="1" applyBorder="1" applyAlignment="1">
      <alignment horizontal="right" vertical="top" wrapText="1" readingOrder="1"/>
    </xf>
    <xf numFmtId="0" fontId="28" fillId="3" borderId="0" xfId="0" applyFont="1" applyFill="1" applyAlignment="1">
      <alignment vertical="top"/>
    </xf>
    <xf numFmtId="3" fontId="28" fillId="3" borderId="0" xfId="0" applyNumberFormat="1" applyFont="1" applyFill="1" applyAlignment="1">
      <alignment vertical="top"/>
    </xf>
    <xf numFmtId="167" fontId="28" fillId="3" borderId="0" xfId="0" applyNumberFormat="1" applyFont="1" applyFill="1" applyAlignment="1">
      <alignment vertical="top"/>
    </xf>
    <xf numFmtId="168" fontId="28" fillId="3" borderId="0" xfId="0" applyNumberFormat="1" applyFont="1" applyFill="1" applyAlignment="1">
      <alignment vertical="top"/>
    </xf>
    <xf numFmtId="0" fontId="24" fillId="3" borderId="0" xfId="0" applyFont="1" applyFill="1" applyAlignment="1">
      <alignment horizontal="left" vertical="top" wrapText="1" indent="1" readingOrder="1"/>
    </xf>
    <xf numFmtId="0" fontId="29" fillId="4" borderId="1" xfId="0" applyFont="1" applyFill="1" applyBorder="1" applyAlignment="1">
      <alignment horizontal="center" vertical="top" wrapText="1" readingOrder="1"/>
    </xf>
    <xf numFmtId="165" fontId="22" fillId="5" borderId="6" xfId="2" applyNumberFormat="1" applyFont="1" applyFill="1" applyBorder="1" applyAlignment="1">
      <alignment horizontal="center" vertical="center" wrapText="1"/>
    </xf>
    <xf numFmtId="165" fontId="22" fillId="5" borderId="9" xfId="2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 readingOrder="1"/>
    </xf>
    <xf numFmtId="0" fontId="23" fillId="4" borderId="4" xfId="0" applyFont="1" applyFill="1" applyBorder="1" applyAlignment="1">
      <alignment horizontal="center" vertical="top" wrapText="1" readingOrder="1"/>
    </xf>
    <xf numFmtId="0" fontId="23" fillId="4" borderId="5" xfId="0" applyFont="1" applyFill="1" applyBorder="1" applyAlignment="1">
      <alignment horizontal="center" vertical="top" wrapText="1" readingOrder="1"/>
    </xf>
    <xf numFmtId="0" fontId="23" fillId="4" borderId="1" xfId="0" applyFont="1" applyFill="1" applyBorder="1" applyAlignment="1">
      <alignment horizontal="center" vertical="center" wrapText="1" readingOrder="1"/>
    </xf>
    <xf numFmtId="0" fontId="23" fillId="4" borderId="2" xfId="0" applyFont="1" applyFill="1" applyBorder="1" applyAlignment="1">
      <alignment horizontal="center" vertical="center" wrapText="1" readingOrder="1"/>
    </xf>
    <xf numFmtId="14" fontId="23" fillId="4" borderId="1" xfId="0" applyNumberFormat="1" applyFont="1" applyFill="1" applyBorder="1" applyAlignment="1">
      <alignment horizontal="center" vertical="center" wrapText="1" readingOrder="1"/>
    </xf>
    <xf numFmtId="0" fontId="23" fillId="4" borderId="4" xfId="0" applyFont="1" applyFill="1" applyBorder="1" applyAlignment="1">
      <alignment horizontal="center" vertical="center" wrapText="1" readingOrder="1"/>
    </xf>
    <xf numFmtId="0" fontId="23" fillId="4" borderId="5" xfId="0" applyFont="1" applyFill="1" applyBorder="1" applyAlignment="1">
      <alignment horizontal="center" vertical="center" wrapText="1" readingOrder="1"/>
    </xf>
    <xf numFmtId="14" fontId="12" fillId="0" borderId="29" xfId="2" applyNumberFormat="1" applyFont="1" applyBorder="1" applyAlignment="1">
      <alignment horizontal="center" vertical="top" wrapText="1"/>
    </xf>
    <xf numFmtId="14" fontId="12" fillId="0" borderId="30" xfId="2" applyNumberFormat="1" applyFont="1" applyBorder="1" applyAlignment="1">
      <alignment horizontal="center" vertical="top" wrapText="1"/>
    </xf>
    <xf numFmtId="14" fontId="12" fillId="0" borderId="31" xfId="2" applyNumberFormat="1" applyFont="1" applyBorder="1" applyAlignment="1">
      <alignment horizontal="center" vertical="top" wrapText="1"/>
    </xf>
    <xf numFmtId="14" fontId="12" fillId="0" borderId="7" xfId="2" applyNumberFormat="1" applyFont="1" applyBorder="1" applyAlignment="1">
      <alignment horizontal="center" vertical="top" wrapText="1"/>
    </xf>
    <xf numFmtId="14" fontId="12" fillId="0" borderId="8" xfId="2" applyNumberFormat="1" applyFont="1" applyBorder="1" applyAlignment="1">
      <alignment horizontal="center" vertical="top" wrapText="1"/>
    </xf>
    <xf numFmtId="0" fontId="31" fillId="0" borderId="0" xfId="0" applyFont="1" applyAlignment="1">
      <alignment vertical="top"/>
    </xf>
    <xf numFmtId="173" fontId="31" fillId="0" borderId="0" xfId="0" applyNumberFormat="1" applyFont="1" applyAlignment="1">
      <alignment vertical="top"/>
    </xf>
  </cellXfs>
  <cellStyles count="7">
    <cellStyle name="Ezres" xfId="6" builtinId="3"/>
    <cellStyle name="Ezres 2" xfId="5" xr:uid="{00000000-0005-0000-0000-000030000000}"/>
    <cellStyle name="Normál" xfId="0" builtinId="0"/>
    <cellStyle name="Normál 2" xfId="3" xr:uid="{00000000-0005-0000-0000-000031000000}"/>
    <cellStyle name="Normal_IFRS tábla 2005" xfId="2" xr:uid="{00000000-0005-0000-0000-000001000000}"/>
    <cellStyle name="Százalék" xfId="1" builtinId="5"/>
    <cellStyle name="Százalék 2" xfId="4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"/>
  <sheetViews>
    <sheetView showGridLines="0" zoomScale="70" zoomScaleNormal="70" workbookViewId="0">
      <selection sqref="A1:I31"/>
    </sheetView>
  </sheetViews>
  <sheetFormatPr defaultColWidth="44" defaultRowHeight="14.4" x14ac:dyDescent="0.3"/>
  <cols>
    <col min="1" max="1" width="58.21875" bestFit="1" customWidth="1"/>
    <col min="2" max="2" width="13.88671875" customWidth="1"/>
    <col min="3" max="3" width="14.33203125" customWidth="1"/>
    <col min="4" max="4" width="8.5546875" bestFit="1" customWidth="1"/>
    <col min="5" max="5" width="12.77734375" bestFit="1" customWidth="1"/>
    <col min="6" max="7" width="13.44140625" bestFit="1" customWidth="1"/>
    <col min="8" max="8" width="8.5546875" bestFit="1" customWidth="1"/>
    <col min="9" max="9" width="12.77734375" bestFit="1" customWidth="1"/>
  </cols>
  <sheetData>
    <row r="1" spans="1:9" ht="15" customHeight="1" thickBot="1" x14ac:dyDescent="0.35">
      <c r="A1" s="145" t="s">
        <v>13</v>
      </c>
      <c r="B1" s="145" t="s">
        <v>139</v>
      </c>
      <c r="C1" s="145" t="s">
        <v>140</v>
      </c>
      <c r="D1" s="197" t="s">
        <v>0</v>
      </c>
      <c r="E1" s="198"/>
      <c r="F1" s="145" t="s">
        <v>141</v>
      </c>
      <c r="G1" s="145" t="s">
        <v>142</v>
      </c>
      <c r="H1" s="197" t="s">
        <v>0</v>
      </c>
      <c r="I1" s="198"/>
    </row>
    <row r="2" spans="1:9" ht="15" thickBot="1" x14ac:dyDescent="0.35">
      <c r="A2" s="146" t="s">
        <v>79</v>
      </c>
      <c r="B2" s="147" t="s">
        <v>14</v>
      </c>
      <c r="C2" s="147" t="s">
        <v>14</v>
      </c>
      <c r="D2" s="148" t="s">
        <v>60</v>
      </c>
      <c r="E2" s="148" t="s">
        <v>1</v>
      </c>
      <c r="F2" s="147" t="s">
        <v>14</v>
      </c>
      <c r="G2" s="147" t="s">
        <v>143</v>
      </c>
      <c r="H2" s="148" t="s">
        <v>60</v>
      </c>
      <c r="I2" s="148" t="s">
        <v>1</v>
      </c>
    </row>
    <row r="3" spans="1:9" ht="15" thickBot="1" x14ac:dyDescent="0.35">
      <c r="A3" s="149" t="s">
        <v>15</v>
      </c>
      <c r="B3" s="150">
        <v>14510.919637878247</v>
      </c>
      <c r="C3" s="150">
        <v>11353.261647763047</v>
      </c>
      <c r="D3" s="151">
        <v>3157.6579901151999</v>
      </c>
      <c r="E3" s="152">
        <v>0.2781278268820096</v>
      </c>
      <c r="F3" s="150">
        <v>48985.615882048602</v>
      </c>
      <c r="G3" s="150">
        <v>39707.122701469299</v>
      </c>
      <c r="H3" s="151">
        <v>9278.4931805793021</v>
      </c>
      <c r="I3" s="152">
        <v>0.23367326941158509</v>
      </c>
    </row>
    <row r="4" spans="1:9" ht="15" thickBot="1" x14ac:dyDescent="0.35">
      <c r="A4" s="149" t="s">
        <v>16</v>
      </c>
      <c r="B4" s="150">
        <v>110.48026995328476</v>
      </c>
      <c r="C4" s="150">
        <v>-19.415548446567932</v>
      </c>
      <c r="D4" s="151">
        <v>129.89581839985269</v>
      </c>
      <c r="E4" s="152">
        <v>-6.6902986932009254</v>
      </c>
      <c r="F4" s="150">
        <v>978.31255505395552</v>
      </c>
      <c r="G4" s="150">
        <v>251.91164517022276</v>
      </c>
      <c r="H4" s="151">
        <v>726.40090988373277</v>
      </c>
      <c r="I4" s="152">
        <v>2.883554308864468</v>
      </c>
    </row>
    <row r="5" spans="1:9" ht="15" thickBot="1" x14ac:dyDescent="0.35">
      <c r="A5" s="149"/>
      <c r="B5" s="153"/>
      <c r="C5" s="153"/>
      <c r="D5" s="154"/>
      <c r="E5" s="155"/>
      <c r="F5" s="153"/>
      <c r="G5" s="153"/>
      <c r="H5" s="154"/>
      <c r="I5" s="155"/>
    </row>
    <row r="6" spans="1:9" ht="15" thickBot="1" x14ac:dyDescent="0.35">
      <c r="A6" s="149" t="s">
        <v>17</v>
      </c>
      <c r="B6" s="150">
        <v>137.86557534813244</v>
      </c>
      <c r="C6" s="150">
        <v>220.86482309342676</v>
      </c>
      <c r="D6" s="151">
        <v>-82.999247745294326</v>
      </c>
      <c r="E6" s="152">
        <v>-0.37579206404536991</v>
      </c>
      <c r="F6" s="150">
        <v>368.3501069886924</v>
      </c>
      <c r="G6" s="150">
        <v>1182.4305629831638</v>
      </c>
      <c r="H6" s="151">
        <v>-814.08045599447132</v>
      </c>
      <c r="I6" s="152">
        <v>-0.68848055985682666</v>
      </c>
    </row>
    <row r="7" spans="1:9" ht="15" thickBot="1" x14ac:dyDescent="0.35">
      <c r="A7" s="149" t="s">
        <v>18</v>
      </c>
      <c r="B7" s="150">
        <v>22.40933250095873</v>
      </c>
      <c r="C7" s="150">
        <v>38.872238848007704</v>
      </c>
      <c r="D7" s="151">
        <v>-16.462906347048975</v>
      </c>
      <c r="E7" s="152">
        <v>-0.42351320209313692</v>
      </c>
      <c r="F7" s="150">
        <v>104.60314302808676</v>
      </c>
      <c r="G7" s="150">
        <v>124.64469793055324</v>
      </c>
      <c r="H7" s="151">
        <v>-20.041554902466473</v>
      </c>
      <c r="I7" s="152">
        <v>-0.16078946987085468</v>
      </c>
    </row>
    <row r="8" spans="1:9" ht="15" thickBot="1" x14ac:dyDescent="0.35">
      <c r="A8" s="149" t="s">
        <v>19</v>
      </c>
      <c r="B8" s="150">
        <v>379.12849230725311</v>
      </c>
      <c r="C8" s="150">
        <v>272.85552921893054</v>
      </c>
      <c r="D8" s="151">
        <v>106.27296308832257</v>
      </c>
      <c r="E8" s="152">
        <v>0.3894843670294566</v>
      </c>
      <c r="F8" s="150">
        <v>834.97515460534589</v>
      </c>
      <c r="G8" s="150">
        <v>491.83390798119973</v>
      </c>
      <c r="H8" s="151">
        <v>343.14124662414616</v>
      </c>
      <c r="I8" s="152">
        <v>0.69767708377939386</v>
      </c>
    </row>
    <row r="9" spans="1:9" ht="15" thickBot="1" x14ac:dyDescent="0.35">
      <c r="A9" s="149" t="s">
        <v>96</v>
      </c>
      <c r="B9" s="156">
        <v>10150.074339896824</v>
      </c>
      <c r="C9" s="156">
        <v>8146.295616706595</v>
      </c>
      <c r="D9" s="151">
        <v>2003.7787231902294</v>
      </c>
      <c r="E9" s="152">
        <v>0.24597422159353483</v>
      </c>
      <c r="F9" s="150">
        <v>36150.456760374283</v>
      </c>
      <c r="G9" s="150">
        <v>29271.41696225643</v>
      </c>
      <c r="H9" s="151">
        <v>6879.0397981178539</v>
      </c>
      <c r="I9" s="152">
        <v>0.23500877347304108</v>
      </c>
    </row>
    <row r="10" spans="1:9" ht="15" thickBot="1" x14ac:dyDescent="0.35">
      <c r="A10" s="149" t="s">
        <v>20</v>
      </c>
      <c r="B10" s="150">
        <v>686.03941835109981</v>
      </c>
      <c r="C10" s="150">
        <v>695.1005988544091</v>
      </c>
      <c r="D10" s="151">
        <v>-9.0611805033092878</v>
      </c>
      <c r="E10" s="152">
        <v>-1.3035782904291785E-2</v>
      </c>
      <c r="F10" s="150">
        <v>2633.9232853029439</v>
      </c>
      <c r="G10" s="150">
        <v>2685.8429343244875</v>
      </c>
      <c r="H10" s="151">
        <v>-51.919649021543592</v>
      </c>
      <c r="I10" s="152">
        <v>-1.9330858241195636E-2</v>
      </c>
    </row>
    <row r="11" spans="1:9" ht="15" thickBot="1" x14ac:dyDescent="0.35">
      <c r="A11" s="149" t="s">
        <v>22</v>
      </c>
      <c r="B11" s="150">
        <v>352.68164280263778</v>
      </c>
      <c r="C11" s="150">
        <v>308.7848515322533</v>
      </c>
      <c r="D11" s="151">
        <v>43.896791270384483</v>
      </c>
      <c r="E11" s="152">
        <v>0.14215979525083458</v>
      </c>
      <c r="F11" s="150">
        <v>1938.5930689233928</v>
      </c>
      <c r="G11" s="150">
        <v>925.41785957216405</v>
      </c>
      <c r="H11" s="151">
        <v>1013.1752093512288</v>
      </c>
      <c r="I11" s="152">
        <v>1.0948299720729795</v>
      </c>
    </row>
    <row r="12" spans="1:9" ht="15" thickBot="1" x14ac:dyDescent="0.35">
      <c r="A12" s="157" t="s">
        <v>63</v>
      </c>
      <c r="B12" s="158">
        <v>2893.201106624625</v>
      </c>
      <c r="C12" s="158">
        <v>1651.0724410628573</v>
      </c>
      <c r="D12" s="159">
        <v>1242.1286655617678</v>
      </c>
      <c r="E12" s="160">
        <v>0.75231627315041549</v>
      </c>
      <c r="F12" s="158">
        <v>7933.0269178798117</v>
      </c>
      <c r="G12" s="158">
        <v>5277.4474215915252</v>
      </c>
      <c r="H12" s="159">
        <v>2655.5794962882865</v>
      </c>
      <c r="I12" s="160">
        <v>0.50319392769761417</v>
      </c>
    </row>
    <row r="13" spans="1:9" ht="15" thickBot="1" x14ac:dyDescent="0.35">
      <c r="A13" s="149" t="s">
        <v>21</v>
      </c>
      <c r="B13" s="150">
        <v>165.36603090816234</v>
      </c>
      <c r="C13" s="150">
        <v>239.20258065225056</v>
      </c>
      <c r="D13" s="151">
        <v>-73.836549744088217</v>
      </c>
      <c r="E13" s="152">
        <v>-0.30867789780006921</v>
      </c>
      <c r="F13" s="150">
        <v>840.73232458816608</v>
      </c>
      <c r="G13" s="150">
        <v>865.44570276318404</v>
      </c>
      <c r="H13" s="151">
        <v>-24.713378175017965</v>
      </c>
      <c r="I13" s="152">
        <v>-2.8555665706252172E-2</v>
      </c>
    </row>
    <row r="14" spans="1:9" ht="15" thickBot="1" x14ac:dyDescent="0.35">
      <c r="A14" s="149" t="s">
        <v>53</v>
      </c>
      <c r="B14" s="150">
        <v>126.720373990322</v>
      </c>
      <c r="C14" s="150">
        <v>139.42032218128415</v>
      </c>
      <c r="D14" s="151">
        <v>-12.699948190962147</v>
      </c>
      <c r="E14" s="152">
        <v>-9.1091083367665568E-2</v>
      </c>
      <c r="F14" s="150">
        <v>478.53902845746853</v>
      </c>
      <c r="G14" s="150">
        <v>478.03679783817557</v>
      </c>
      <c r="H14" s="151">
        <v>0.50223061929295909</v>
      </c>
      <c r="I14" s="152">
        <v>1.050610793069059E-3</v>
      </c>
    </row>
    <row r="15" spans="1:9" ht="15" thickBot="1" x14ac:dyDescent="0.35">
      <c r="A15" s="157" t="s">
        <v>36</v>
      </c>
      <c r="B15" s="158">
        <v>2601.1147017261405</v>
      </c>
      <c r="C15" s="158">
        <v>1272.4495382293226</v>
      </c>
      <c r="D15" s="159">
        <v>1328.665163496818</v>
      </c>
      <c r="E15" s="160">
        <v>1.0441790606059886</v>
      </c>
      <c r="F15" s="158">
        <v>6613.7555648341768</v>
      </c>
      <c r="G15" s="158">
        <v>3933.9649209901654</v>
      </c>
      <c r="H15" s="159">
        <v>2679.7906438440114</v>
      </c>
      <c r="I15" s="160">
        <v>0.6811933247156452</v>
      </c>
    </row>
    <row r="16" spans="1:9" ht="15" thickBot="1" x14ac:dyDescent="0.35">
      <c r="A16" s="149" t="s">
        <v>23</v>
      </c>
      <c r="B16" s="150">
        <v>132.94777878915588</v>
      </c>
      <c r="C16" s="150">
        <v>136.91998301593023</v>
      </c>
      <c r="D16" s="151">
        <v>-3.9722042267743518</v>
      </c>
      <c r="E16" s="152">
        <v>-2.9011135842108581E-2</v>
      </c>
      <c r="F16" s="150">
        <v>780.35122917474939</v>
      </c>
      <c r="G16" s="150">
        <v>448.89879892347147</v>
      </c>
      <c r="H16" s="151">
        <v>331.45243025127792</v>
      </c>
      <c r="I16" s="152">
        <v>0.73836782599140816</v>
      </c>
    </row>
    <row r="17" spans="1:9" ht="15" thickBot="1" x14ac:dyDescent="0.35">
      <c r="A17" s="149" t="s">
        <v>24</v>
      </c>
      <c r="B17" s="150">
        <v>517.32600665414316</v>
      </c>
      <c r="C17" s="150">
        <v>466.07079645446083</v>
      </c>
      <c r="D17" s="151">
        <v>51.255210199682324</v>
      </c>
      <c r="E17" s="152">
        <v>0.10997301394894499</v>
      </c>
      <c r="F17" s="150">
        <v>1200.0871397625622</v>
      </c>
      <c r="G17" s="150">
        <v>1026.6797645390043</v>
      </c>
      <c r="H17" s="151">
        <v>173.40737522355789</v>
      </c>
      <c r="I17" s="152">
        <v>0.16890113277086025</v>
      </c>
    </row>
    <row r="18" spans="1:9" ht="15" thickBot="1" x14ac:dyDescent="0.35">
      <c r="A18" s="149" t="s">
        <v>86</v>
      </c>
      <c r="B18" s="150">
        <v>1.34917650000001E-2</v>
      </c>
      <c r="C18" s="150">
        <v>0.23735662000000046</v>
      </c>
      <c r="D18" s="151">
        <v>-0.22386485500000036</v>
      </c>
      <c r="E18" s="152">
        <v>-0.94315825275907583</v>
      </c>
      <c r="F18" s="150">
        <v>0.49108297499999121</v>
      </c>
      <c r="G18" s="150">
        <v>2.6074945268622693</v>
      </c>
      <c r="H18" s="151">
        <v>-2.1164115518622779</v>
      </c>
      <c r="I18" s="152">
        <v>-0.81166481082093145</v>
      </c>
    </row>
    <row r="19" spans="1:9" ht="15" thickBot="1" x14ac:dyDescent="0.35">
      <c r="A19" s="157" t="s">
        <v>105</v>
      </c>
      <c r="B19" s="158">
        <v>2216.749965626153</v>
      </c>
      <c r="C19" s="158">
        <v>943.53608141079201</v>
      </c>
      <c r="D19" s="159">
        <v>1273.2138842153608</v>
      </c>
      <c r="E19" s="160">
        <v>1.3494066727280092</v>
      </c>
      <c r="F19" s="158">
        <v>6194.5107372213633</v>
      </c>
      <c r="G19" s="158">
        <v>3358.7914499014946</v>
      </c>
      <c r="H19" s="159">
        <v>2835.7192873198687</v>
      </c>
      <c r="I19" s="160">
        <v>0.84426774618681177</v>
      </c>
    </row>
    <row r="20" spans="1:9" ht="15" thickBot="1" x14ac:dyDescent="0.35">
      <c r="A20" s="149" t="s">
        <v>132</v>
      </c>
      <c r="B20" s="150">
        <v>766.41491349682042</v>
      </c>
      <c r="C20" s="150">
        <v>487.07618871763242</v>
      </c>
      <c r="D20" s="151">
        <v>279.338724779188</v>
      </c>
      <c r="E20" s="152">
        <v>0.57350108925387466</v>
      </c>
      <c r="F20" s="150">
        <v>1650.0922381122666</v>
      </c>
      <c r="G20" s="150">
        <v>1199.8392368516772</v>
      </c>
      <c r="H20" s="151">
        <v>450.25300126058937</v>
      </c>
      <c r="I20" s="152">
        <v>0.37526110784810845</v>
      </c>
    </row>
    <row r="21" spans="1:9" ht="15" thickBot="1" x14ac:dyDescent="0.35">
      <c r="A21" s="157" t="s">
        <v>106</v>
      </c>
      <c r="B21" s="158">
        <v>1450.3350521293326</v>
      </c>
      <c r="C21" s="158">
        <v>456.4598926931609</v>
      </c>
      <c r="D21" s="159">
        <v>993.87515943617166</v>
      </c>
      <c r="E21" s="161">
        <v>2.177354846166669</v>
      </c>
      <c r="F21" s="158">
        <v>4544.418499109097</v>
      </c>
      <c r="G21" s="158">
        <v>2158.9522130498171</v>
      </c>
      <c r="H21" s="159">
        <v>2385.4662860592798</v>
      </c>
      <c r="I21" s="161">
        <v>1.1049185209567378</v>
      </c>
    </row>
    <row r="22" spans="1:9" ht="15" thickBot="1" x14ac:dyDescent="0.35">
      <c r="A22" s="149" t="s">
        <v>103</v>
      </c>
      <c r="B22" s="150">
        <v>20.794493019091721</v>
      </c>
      <c r="C22" s="150">
        <v>24.398413170000001</v>
      </c>
      <c r="D22" s="151">
        <v>-3.6039201509082801</v>
      </c>
      <c r="E22" s="152">
        <v>-0.14771125178499794</v>
      </c>
      <c r="F22" s="150">
        <v>-144.45543372393684</v>
      </c>
      <c r="G22" s="150">
        <v>24.398413170000001</v>
      </c>
      <c r="H22" s="151">
        <v>-168.85384689393683</v>
      </c>
      <c r="I22" s="152">
        <v>-6.9206897070485516</v>
      </c>
    </row>
    <row r="23" spans="1:9" ht="15" thickBot="1" x14ac:dyDescent="0.35">
      <c r="A23" s="157" t="s">
        <v>25</v>
      </c>
      <c r="B23" s="158">
        <v>1471.1295451484243</v>
      </c>
      <c r="C23" s="158">
        <v>480.85830586316092</v>
      </c>
      <c r="D23" s="158">
        <v>990.27123928526339</v>
      </c>
      <c r="E23" s="161">
        <v>2.0593826231361123</v>
      </c>
      <c r="F23" s="158">
        <v>4399.96306538516</v>
      </c>
      <c r="G23" s="158">
        <v>2183.3506262198171</v>
      </c>
      <c r="H23" s="158">
        <v>2216.6124391653429</v>
      </c>
      <c r="I23" s="161">
        <v>1.0152342974811674</v>
      </c>
    </row>
    <row r="24" spans="1:9" ht="15" thickBot="1" x14ac:dyDescent="0.35">
      <c r="A24" s="149" t="s">
        <v>26</v>
      </c>
      <c r="B24" s="150">
        <v>-183.93063684573676</v>
      </c>
      <c r="C24" s="150">
        <v>219.99909378301339</v>
      </c>
      <c r="D24" s="151">
        <v>-403.92973062875012</v>
      </c>
      <c r="E24" s="152">
        <v>-1.8360517931366971</v>
      </c>
      <c r="F24" s="150">
        <v>-976.34083900000007</v>
      </c>
      <c r="G24" s="150">
        <v>761.54037344147071</v>
      </c>
      <c r="H24" s="151">
        <v>-1737.8812124414708</v>
      </c>
      <c r="I24" s="152">
        <v>-2.2820605092646979</v>
      </c>
    </row>
    <row r="25" spans="1:9" ht="15" thickBot="1" x14ac:dyDescent="0.35">
      <c r="A25" s="157" t="s">
        <v>27</v>
      </c>
      <c r="B25" s="158">
        <v>1287.1989083026876</v>
      </c>
      <c r="C25" s="158">
        <v>700.85739964617437</v>
      </c>
      <c r="D25" s="159">
        <v>586.34150865651327</v>
      </c>
      <c r="E25" s="160">
        <v>0.83660600423499265</v>
      </c>
      <c r="F25" s="158">
        <v>3423.62222638516</v>
      </c>
      <c r="G25" s="158">
        <v>2944.8909996612879</v>
      </c>
      <c r="H25" s="159">
        <v>478.73122672387217</v>
      </c>
      <c r="I25" s="160">
        <v>0.16256330939886546</v>
      </c>
    </row>
    <row r="26" spans="1:9" ht="15" thickBot="1" x14ac:dyDescent="0.35">
      <c r="A26" s="162" t="s">
        <v>28</v>
      </c>
      <c r="B26" s="163"/>
      <c r="C26" s="163"/>
      <c r="D26" s="164"/>
      <c r="E26" s="165"/>
      <c r="F26" s="163"/>
      <c r="G26" s="163"/>
      <c r="H26" s="164"/>
      <c r="I26" s="165"/>
    </row>
    <row r="27" spans="1:9" ht="15" thickBot="1" x14ac:dyDescent="0.35">
      <c r="A27" s="149" t="s">
        <v>29</v>
      </c>
      <c r="B27" s="150">
        <v>1352.0332964568452</v>
      </c>
      <c r="C27" s="150">
        <v>663.42930914813621</v>
      </c>
      <c r="D27" s="151">
        <v>688.60398730870895</v>
      </c>
      <c r="E27" s="152">
        <v>1.0379462857812203</v>
      </c>
      <c r="F27" s="150">
        <v>3425.3457185605121</v>
      </c>
      <c r="G27" s="150">
        <v>2841.7451673124028</v>
      </c>
      <c r="H27" s="151">
        <v>583.60055124810924</v>
      </c>
      <c r="I27" s="152">
        <v>0.20536695477168801</v>
      </c>
    </row>
    <row r="28" spans="1:9" ht="15" thickBot="1" x14ac:dyDescent="0.35">
      <c r="A28" s="149" t="s">
        <v>30</v>
      </c>
      <c r="B28" s="150">
        <v>-64.834388154155519</v>
      </c>
      <c r="C28" s="150">
        <v>37.42809049803823</v>
      </c>
      <c r="D28" s="151">
        <v>-102.26247865219375</v>
      </c>
      <c r="E28" s="152">
        <v>-2.7322387354373254</v>
      </c>
      <c r="F28" s="150">
        <v>-1.7234921753505095</v>
      </c>
      <c r="G28" s="150">
        <v>103.14583234888829</v>
      </c>
      <c r="H28" s="151">
        <v>-104.86932452423881</v>
      </c>
      <c r="I28" s="152">
        <v>-1.0167092759455452</v>
      </c>
    </row>
    <row r="29" spans="1:9" ht="15" thickBot="1" x14ac:dyDescent="0.35">
      <c r="A29" s="166"/>
      <c r="B29" s="167"/>
      <c r="C29" s="167"/>
      <c r="D29" s="164"/>
      <c r="E29" s="165"/>
      <c r="F29" s="167"/>
      <c r="G29" s="168"/>
      <c r="H29" s="164"/>
      <c r="I29" s="165"/>
    </row>
    <row r="30" spans="1:9" ht="15" thickBot="1" x14ac:dyDescent="0.35">
      <c r="A30" s="157" t="s">
        <v>109</v>
      </c>
      <c r="B30" s="158">
        <v>40.456830247813613</v>
      </c>
      <c r="C30" s="158">
        <v>13.554752351294404</v>
      </c>
      <c r="D30" s="159">
        <v>26.902077896519209</v>
      </c>
      <c r="E30" s="160">
        <v>1.9846971157647311</v>
      </c>
      <c r="F30" s="158">
        <v>121.18132425178214</v>
      </c>
      <c r="G30" s="158">
        <v>60.165108036706819</v>
      </c>
      <c r="H30" s="159">
        <v>61.016216215075325</v>
      </c>
      <c r="I30" s="160">
        <v>1.0141462087602211</v>
      </c>
    </row>
    <row r="31" spans="1:9" ht="15" thickBot="1" x14ac:dyDescent="0.35">
      <c r="A31" s="209"/>
      <c r="B31" s="210"/>
      <c r="C31" s="210"/>
      <c r="D31" s="159"/>
      <c r="E31" s="160"/>
      <c r="F31" s="210"/>
      <c r="G31" s="210"/>
      <c r="H31" s="159"/>
      <c r="I31" s="160"/>
    </row>
  </sheetData>
  <mergeCells count="2">
    <mergeCell ref="D1:E1"/>
    <mergeCell ref="H1:I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9"/>
  <sheetViews>
    <sheetView showGridLines="0" zoomScale="85" zoomScaleNormal="85" zoomScaleSheetLayoutView="100" workbookViewId="0">
      <selection activeCell="I13" sqref="I13"/>
    </sheetView>
  </sheetViews>
  <sheetFormatPr defaultRowHeight="14.4" x14ac:dyDescent="0.3"/>
  <cols>
    <col min="1" max="1" width="37.33203125" bestFit="1" customWidth="1"/>
    <col min="2" max="3" width="17" customWidth="1"/>
    <col min="4" max="4" width="9.44140625" bestFit="1" customWidth="1"/>
    <col min="5" max="5" width="12.5546875" bestFit="1" customWidth="1"/>
  </cols>
  <sheetData>
    <row r="1" spans="1:5" ht="15" customHeight="1" thickBot="1" x14ac:dyDescent="0.35">
      <c r="A1" s="199" t="s">
        <v>78</v>
      </c>
      <c r="B1" s="201" t="s">
        <v>144</v>
      </c>
      <c r="C1" s="199" t="s">
        <v>133</v>
      </c>
      <c r="D1" s="202" t="s">
        <v>0</v>
      </c>
      <c r="E1" s="203"/>
    </row>
    <row r="2" spans="1:5" ht="15" thickBot="1" x14ac:dyDescent="0.35">
      <c r="A2" s="200"/>
      <c r="B2" s="200"/>
      <c r="C2" s="200"/>
      <c r="D2" s="148" t="s">
        <v>60</v>
      </c>
      <c r="E2" s="148" t="s">
        <v>1</v>
      </c>
    </row>
    <row r="3" spans="1:5" ht="15" thickBot="1" x14ac:dyDescent="0.35">
      <c r="A3" s="169" t="s">
        <v>107</v>
      </c>
      <c r="B3" s="170">
        <v>10253.697828884255</v>
      </c>
      <c r="C3" s="170">
        <v>11662.773287401349</v>
      </c>
      <c r="D3" s="171">
        <v>-1409.0754585170944</v>
      </c>
      <c r="E3" s="172">
        <v>-0.12081821568453542</v>
      </c>
    </row>
    <row r="4" spans="1:5" ht="15" thickBot="1" x14ac:dyDescent="0.35">
      <c r="A4" s="169" t="s">
        <v>2</v>
      </c>
      <c r="B4" s="170">
        <v>1559.6636263400003</v>
      </c>
      <c r="C4" s="170">
        <v>1912.6223989763334</v>
      </c>
      <c r="D4" s="171">
        <v>-352.95877263633315</v>
      </c>
      <c r="E4" s="172">
        <v>-0.18454179603106313</v>
      </c>
    </row>
    <row r="5" spans="1:5" ht="15" thickBot="1" x14ac:dyDescent="0.35">
      <c r="A5" s="169" t="s">
        <v>98</v>
      </c>
      <c r="B5" s="170">
        <v>1648.7372538506092</v>
      </c>
      <c r="C5" s="170">
        <v>1306.5390135139367</v>
      </c>
      <c r="D5" s="171">
        <v>342.1982403366726</v>
      </c>
      <c r="E5" s="172">
        <v>0.26191199558314793</v>
      </c>
    </row>
    <row r="6" spans="1:5" ht="15" thickBot="1" x14ac:dyDescent="0.35">
      <c r="A6" s="169" t="s">
        <v>57</v>
      </c>
      <c r="B6" s="170">
        <v>2187.7894037279875</v>
      </c>
      <c r="C6" s="170">
        <v>1469.0126453236808</v>
      </c>
      <c r="D6" s="171">
        <v>718.77675840430675</v>
      </c>
      <c r="E6" s="172">
        <v>0.48929242419552638</v>
      </c>
    </row>
    <row r="7" spans="1:5" ht="15" thickBot="1" x14ac:dyDescent="0.35">
      <c r="A7" s="173" t="s">
        <v>58</v>
      </c>
      <c r="B7" s="174">
        <v>15649.888112802852</v>
      </c>
      <c r="C7" s="174">
        <v>16350.9473452153</v>
      </c>
      <c r="D7" s="175">
        <v>-701.05923241244818</v>
      </c>
      <c r="E7" s="176">
        <v>-4.2875756224460951E-2</v>
      </c>
    </row>
    <row r="8" spans="1:5" ht="15" thickBot="1" x14ac:dyDescent="0.35">
      <c r="A8" s="169" t="s">
        <v>5</v>
      </c>
      <c r="B8" s="170">
        <v>577.89072801799989</v>
      </c>
      <c r="C8" s="170">
        <v>2212.7435967001989</v>
      </c>
      <c r="D8" s="171">
        <v>-1634.852868682199</v>
      </c>
      <c r="E8" s="172">
        <v>-0.73883520491041443</v>
      </c>
    </row>
    <row r="9" spans="1:5" ht="15" thickBot="1" x14ac:dyDescent="0.35">
      <c r="A9" s="169" t="s">
        <v>6</v>
      </c>
      <c r="B9" s="170">
        <v>5148.4474078215135</v>
      </c>
      <c r="C9" s="170">
        <v>4061.8575701068089</v>
      </c>
      <c r="D9" s="171">
        <v>1086.5898377147046</v>
      </c>
      <c r="E9" s="172">
        <v>0.26751057095439512</v>
      </c>
    </row>
    <row r="10" spans="1:5" ht="15" thickBot="1" x14ac:dyDescent="0.35">
      <c r="A10" s="177" t="s">
        <v>89</v>
      </c>
      <c r="B10" s="178">
        <v>9546.107297321998</v>
      </c>
      <c r="C10" s="170">
        <v>5656.6692749405993</v>
      </c>
      <c r="D10" s="171">
        <v>3889.4380223813987</v>
      </c>
      <c r="E10" s="172">
        <v>0.68758448361332591</v>
      </c>
    </row>
    <row r="11" spans="1:5" ht="15" thickBot="1" x14ac:dyDescent="0.35">
      <c r="A11" s="177" t="s">
        <v>99</v>
      </c>
      <c r="B11" s="178">
        <v>1671.8716865205106</v>
      </c>
      <c r="C11" s="170">
        <v>1038.8309129996205</v>
      </c>
      <c r="D11" s="171">
        <v>633.04077352089007</v>
      </c>
      <c r="E11" s="172">
        <v>0.60937806682416407</v>
      </c>
    </row>
    <row r="12" spans="1:5" ht="15" thickBot="1" x14ac:dyDescent="0.35">
      <c r="A12" s="177" t="s">
        <v>110</v>
      </c>
      <c r="B12" s="170">
        <v>1710.5638976611997</v>
      </c>
      <c r="C12" s="170">
        <v>1170.5930619999999</v>
      </c>
      <c r="D12" s="171">
        <v>539.97083566119977</v>
      </c>
      <c r="E12" s="172">
        <v>0.46127971640173604</v>
      </c>
    </row>
    <row r="13" spans="1:5" ht="15" thickBot="1" x14ac:dyDescent="0.35">
      <c r="A13" s="177" t="s">
        <v>145</v>
      </c>
      <c r="B13" s="170">
        <v>828.17923857559992</v>
      </c>
      <c r="C13" s="170">
        <v>482.92843412635006</v>
      </c>
      <c r="D13" s="171">
        <v>345.25080444924987</v>
      </c>
      <c r="E13" s="172">
        <v>0.71491090615492903</v>
      </c>
    </row>
    <row r="14" spans="1:5" ht="15" thickBot="1" x14ac:dyDescent="0.35">
      <c r="A14" s="169" t="s">
        <v>57</v>
      </c>
      <c r="B14" s="179">
        <v>2856.8580371339995</v>
      </c>
      <c r="C14" s="179">
        <v>1559.9470707837972</v>
      </c>
      <c r="D14" s="171">
        <v>1296.9109663502022</v>
      </c>
      <c r="E14" s="172">
        <v>0.83138139148437118</v>
      </c>
    </row>
    <row r="15" spans="1:5" x14ac:dyDescent="0.3">
      <c r="A15" s="180" t="s">
        <v>10</v>
      </c>
      <c r="B15" s="181">
        <v>22339.918293052822</v>
      </c>
      <c r="C15" s="181">
        <v>16183.569921657376</v>
      </c>
      <c r="D15" s="182">
        <v>6156.3483713954465</v>
      </c>
      <c r="E15" s="183">
        <v>0.38040731440575559</v>
      </c>
    </row>
    <row r="16" spans="1:5" x14ac:dyDescent="0.3">
      <c r="A16" s="184" t="s">
        <v>12</v>
      </c>
      <c r="B16" s="185">
        <v>37989.806405855677</v>
      </c>
      <c r="C16" s="185">
        <v>32534.517266872674</v>
      </c>
      <c r="D16" s="186">
        <v>5455.2891389830038</v>
      </c>
      <c r="E16" s="187">
        <v>0.16767696579711339</v>
      </c>
    </row>
    <row r="17" spans="1:5" ht="15" thickBot="1" x14ac:dyDescent="0.35">
      <c r="A17" s="188"/>
      <c r="B17" s="189"/>
      <c r="C17" s="189"/>
      <c r="D17" s="190"/>
      <c r="E17" s="191"/>
    </row>
    <row r="18" spans="1:5" ht="15" thickBot="1" x14ac:dyDescent="0.35">
      <c r="A18" s="173" t="s">
        <v>3</v>
      </c>
      <c r="B18" s="174">
        <v>5641.2401656115571</v>
      </c>
      <c r="C18" s="174">
        <v>2974.77851868178</v>
      </c>
      <c r="D18" s="175">
        <v>2666.4616469297771</v>
      </c>
      <c r="E18" s="176">
        <v>0.89635636071198066</v>
      </c>
    </row>
    <row r="19" spans="1:5" ht="15" thickBot="1" x14ac:dyDescent="0.35">
      <c r="A19" s="169" t="s">
        <v>4</v>
      </c>
      <c r="B19" s="170">
        <v>12196.03637063</v>
      </c>
      <c r="C19" s="170">
        <v>13661.276957857701</v>
      </c>
      <c r="D19" s="171">
        <v>-1465.2405872277013</v>
      </c>
      <c r="E19" s="172">
        <v>-0.10725502394451665</v>
      </c>
    </row>
    <row r="20" spans="1:5" ht="15" thickBot="1" x14ac:dyDescent="0.35">
      <c r="A20" s="169" t="s">
        <v>57</v>
      </c>
      <c r="B20" s="170">
        <v>7286.5636129763752</v>
      </c>
      <c r="C20" s="170">
        <v>8423.043568908417</v>
      </c>
      <c r="D20" s="171">
        <v>-1136.4799559320418</v>
      </c>
      <c r="E20" s="172">
        <v>-0.13492509526213026</v>
      </c>
    </row>
    <row r="21" spans="1:5" ht="15" thickBot="1" x14ac:dyDescent="0.35">
      <c r="A21" s="173" t="s">
        <v>7</v>
      </c>
      <c r="B21" s="174">
        <v>19482.599983606375</v>
      </c>
      <c r="C21" s="174">
        <v>22084.320526766118</v>
      </c>
      <c r="D21" s="175">
        <v>-2601.7205431597431</v>
      </c>
      <c r="E21" s="176">
        <v>-0.11780849404021587</v>
      </c>
    </row>
    <row r="22" spans="1:5" ht="15" thickBot="1" x14ac:dyDescent="0.35">
      <c r="A22" s="169" t="s">
        <v>8</v>
      </c>
      <c r="B22" s="170">
        <v>0</v>
      </c>
      <c r="C22" s="170">
        <v>-7.381620025970972E-5</v>
      </c>
      <c r="D22" s="171">
        <v>7.381620025970972E-5</v>
      </c>
      <c r="E22" s="172">
        <v>-1</v>
      </c>
    </row>
    <row r="23" spans="1:5" ht="15" thickBot="1" x14ac:dyDescent="0.35">
      <c r="A23" s="169" t="s">
        <v>9</v>
      </c>
      <c r="B23" s="170">
        <v>5860.9838998651994</v>
      </c>
      <c r="C23" s="170">
        <v>4368.0477764778998</v>
      </c>
      <c r="D23" s="171">
        <v>1492.9361233872996</v>
      </c>
      <c r="E23" s="172">
        <v>0.34178566714100894</v>
      </c>
    </row>
    <row r="24" spans="1:5" ht="21" thickBot="1" x14ac:dyDescent="0.35">
      <c r="A24" s="192" t="s">
        <v>146</v>
      </c>
      <c r="B24" s="170">
        <v>779.54481666560002</v>
      </c>
      <c r="C24" s="170">
        <v>25.38258283</v>
      </c>
      <c r="D24" s="171">
        <v>754.16223383559998</v>
      </c>
      <c r="E24" s="172">
        <v>29.711800366676869</v>
      </c>
    </row>
    <row r="25" spans="1:5" ht="15" thickBot="1" x14ac:dyDescent="0.35">
      <c r="A25" s="192" t="s">
        <v>147</v>
      </c>
      <c r="B25" s="170">
        <v>534.68922614799999</v>
      </c>
      <c r="C25" s="170">
        <v>43.884331583849637</v>
      </c>
      <c r="D25" s="171">
        <v>490.80489456415035</v>
      </c>
      <c r="E25" s="172">
        <v>11.184057654526905</v>
      </c>
    </row>
    <row r="26" spans="1:5" ht="15" thickBot="1" x14ac:dyDescent="0.35">
      <c r="A26" s="192" t="s">
        <v>100</v>
      </c>
      <c r="B26" s="170">
        <v>1019.3646782513999</v>
      </c>
      <c r="C26" s="170">
        <v>803.52268504659992</v>
      </c>
      <c r="D26" s="171">
        <v>215.84199320480002</v>
      </c>
      <c r="E26" s="172">
        <v>0.26861966341657467</v>
      </c>
    </row>
    <row r="27" spans="1:5" ht="15" thickBot="1" x14ac:dyDescent="0.35">
      <c r="A27" s="177" t="s">
        <v>57</v>
      </c>
      <c r="B27" s="178">
        <v>4671.3836353447241</v>
      </c>
      <c r="C27" s="178">
        <v>2234.5811818482061</v>
      </c>
      <c r="D27" s="171">
        <v>2436.802453496518</v>
      </c>
      <c r="E27" s="172">
        <v>1.0904962743313966</v>
      </c>
    </row>
    <row r="28" spans="1:5" x14ac:dyDescent="0.3">
      <c r="A28" s="180" t="s">
        <v>11</v>
      </c>
      <c r="B28" s="181">
        <v>12865.966256274924</v>
      </c>
      <c r="C28" s="181">
        <v>7475.4184839703539</v>
      </c>
      <c r="D28" s="182">
        <v>5390.5477723045697</v>
      </c>
      <c r="E28" s="183">
        <v>0.7211031441067276</v>
      </c>
    </row>
    <row r="29" spans="1:5" x14ac:dyDescent="0.3">
      <c r="A29" s="184" t="s">
        <v>59</v>
      </c>
      <c r="B29" s="185">
        <v>37989.806405492855</v>
      </c>
      <c r="C29" s="185">
        <v>32534.517529418248</v>
      </c>
      <c r="D29" s="186">
        <v>5455.2888760746064</v>
      </c>
      <c r="E29" s="187">
        <v>0.16767695636309479</v>
      </c>
    </row>
  </sheetData>
  <mergeCells count="4">
    <mergeCell ref="A1:A2"/>
    <mergeCell ref="B1:B2"/>
    <mergeCell ref="C1:C2"/>
    <mergeCell ref="D1:E1"/>
  </mergeCells>
  <pageMargins left="0.7" right="0.7" top="0.75" bottom="0.75" header="0.3" footer="0.3"/>
  <pageSetup paperSize="9" scale="3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D7DB8-49FD-4EB5-B23F-8838A450E653}">
  <dimension ref="A1:K73"/>
  <sheetViews>
    <sheetView tabSelected="1" topLeftCell="A34" workbookViewId="0">
      <selection activeCell="B62" sqref="B62:C71"/>
    </sheetView>
  </sheetViews>
  <sheetFormatPr defaultRowHeight="14.4" x14ac:dyDescent="0.3"/>
  <cols>
    <col min="1" max="1" width="45" bestFit="1" customWidth="1"/>
    <col min="2" max="2" width="8.6640625" customWidth="1"/>
    <col min="3" max="3" width="8.5546875" customWidth="1"/>
    <col min="4" max="4" width="8.5546875" style="69" customWidth="1"/>
    <col min="5" max="5" width="9.33203125" style="69" customWidth="1"/>
    <col min="6" max="6" width="8.6640625" customWidth="1"/>
    <col min="7" max="7" width="8.5546875" customWidth="1"/>
    <col min="8" max="8" width="8.6640625" customWidth="1"/>
    <col min="9" max="9" width="8.5546875" customWidth="1"/>
    <col min="10" max="10" width="8.6640625" customWidth="1"/>
    <col min="11" max="11" width="8.5546875" customWidth="1"/>
  </cols>
  <sheetData>
    <row r="1" spans="1:11" ht="15" thickBot="1" x14ac:dyDescent="0.35">
      <c r="A1" s="126"/>
      <c r="B1" s="126"/>
      <c r="C1" s="126"/>
      <c r="F1" s="126"/>
      <c r="G1" s="126"/>
      <c r="H1" s="126"/>
      <c r="I1" s="126"/>
      <c r="J1" s="126"/>
      <c r="K1" s="126"/>
    </row>
    <row r="2" spans="1:11" ht="15" thickBot="1" x14ac:dyDescent="0.35">
      <c r="A2" s="127" t="s">
        <v>65</v>
      </c>
      <c r="D2"/>
      <c r="E2"/>
    </row>
    <row r="3" spans="1:11" ht="27.6" x14ac:dyDescent="0.3">
      <c r="A3" s="196" t="s">
        <v>31</v>
      </c>
      <c r="B3" s="193" t="s">
        <v>148</v>
      </c>
      <c r="C3" s="193" t="s">
        <v>149</v>
      </c>
      <c r="D3" s="194" t="s">
        <v>62</v>
      </c>
      <c r="E3" s="195" t="s">
        <v>43</v>
      </c>
      <c r="F3" s="193" t="s">
        <v>137</v>
      </c>
      <c r="G3" s="193" t="s">
        <v>138</v>
      </c>
      <c r="H3" s="193" t="s">
        <v>135</v>
      </c>
      <c r="I3" s="193" t="s">
        <v>136</v>
      </c>
      <c r="J3" s="193" t="s">
        <v>124</v>
      </c>
      <c r="K3" s="193" t="s">
        <v>125</v>
      </c>
    </row>
    <row r="4" spans="1:11" x14ac:dyDescent="0.3">
      <c r="A4" s="101"/>
      <c r="B4" s="4"/>
      <c r="C4" s="4"/>
      <c r="D4" s="5"/>
      <c r="E4" s="81"/>
      <c r="F4" s="4"/>
      <c r="G4" s="4"/>
      <c r="H4" s="4"/>
      <c r="I4" s="4"/>
      <c r="J4" s="4"/>
      <c r="K4" s="4"/>
    </row>
    <row r="5" spans="1:11" x14ac:dyDescent="0.3">
      <c r="A5" s="101" t="s">
        <v>119</v>
      </c>
      <c r="B5" s="17">
        <v>12660.48611814059</v>
      </c>
      <c r="C5" s="17">
        <v>9784.4845000487967</v>
      </c>
      <c r="D5" s="82">
        <f>+B5-C5</f>
        <v>2876.0016180917937</v>
      </c>
      <c r="E5" s="83">
        <f>+D5/C5</f>
        <v>0.29393491482126122</v>
      </c>
      <c r="F5" s="17">
        <v>10546.446758370417</v>
      </c>
      <c r="G5" s="17">
        <v>7967.784819870405</v>
      </c>
      <c r="H5" s="17">
        <v>10546.224961735586</v>
      </c>
      <c r="I5" s="17">
        <v>8241.2855215721174</v>
      </c>
      <c r="J5" s="17">
        <v>9009.8716164655561</v>
      </c>
      <c r="K5" s="17">
        <v>7595.6092924481945</v>
      </c>
    </row>
    <row r="6" spans="1:11" x14ac:dyDescent="0.3">
      <c r="A6" s="101" t="s">
        <v>120</v>
      </c>
      <c r="B6" s="20">
        <v>1094.962528915094</v>
      </c>
      <c r="C6" s="20">
        <v>1122.7709721306167</v>
      </c>
      <c r="D6" s="82">
        <f>+B6-C6</f>
        <v>-27.80844321552263</v>
      </c>
      <c r="E6" s="83">
        <f>+D6/C6</f>
        <v>-2.4767689854638991E-2</v>
      </c>
      <c r="F6" s="20">
        <v>1138.325045259347</v>
      </c>
      <c r="G6" s="20">
        <v>941.85803300009582</v>
      </c>
      <c r="H6" s="20">
        <v>1068.3770922038368</v>
      </c>
      <c r="I6" s="20">
        <v>1092.8916967759133</v>
      </c>
      <c r="J6" s="20">
        <v>1056.499341196492</v>
      </c>
      <c r="K6" s="20">
        <v>1055.9268570933743</v>
      </c>
    </row>
    <row r="7" spans="1:11" x14ac:dyDescent="0.3">
      <c r="A7" s="101" t="s">
        <v>134</v>
      </c>
      <c r="B7" s="20">
        <v>755.47099085245964</v>
      </c>
      <c r="C7" s="20">
        <v>446.00617629144813</v>
      </c>
      <c r="D7" s="82">
        <f>+B7-C7</f>
        <v>309.46481456101151</v>
      </c>
      <c r="E7" s="83">
        <f t="shared" ref="E7:E8" si="0">+D7/C7</f>
        <v>0.69385768855090468</v>
      </c>
      <c r="F7" s="20">
        <v>229.83362286273942</v>
      </c>
      <c r="G7" s="20">
        <v>952.80576444237192</v>
      </c>
      <c r="H7" s="20">
        <v>222.40652413565999</v>
      </c>
      <c r="I7" s="20">
        <v>268.07415868078323</v>
      </c>
      <c r="J7" s="20">
        <v>-40.202566385237994</v>
      </c>
      <c r="K7" s="20">
        <v>237.62490958539675</v>
      </c>
    </row>
    <row r="8" spans="1:11" x14ac:dyDescent="0.3">
      <c r="A8" s="110" t="s">
        <v>71</v>
      </c>
      <c r="B8" s="16">
        <v>14510.919637908144</v>
      </c>
      <c r="C8" s="16">
        <v>11353.261648470861</v>
      </c>
      <c r="D8" s="84">
        <f>+B8-C8</f>
        <v>3157.6579894372826</v>
      </c>
      <c r="E8" s="85">
        <f t="shared" si="0"/>
        <v>0.27812782680495862</v>
      </c>
      <c r="F8" s="16">
        <v>11914.605426492504</v>
      </c>
      <c r="G8" s="16">
        <v>9862.4486173128716</v>
      </c>
      <c r="H8" s="16">
        <v>11837.008578075083</v>
      </c>
      <c r="I8" s="16">
        <v>9602.2513770288151</v>
      </c>
      <c r="J8" s="16">
        <v>10026.168391276809</v>
      </c>
      <c r="K8" s="16">
        <v>8889.1610591269655</v>
      </c>
    </row>
    <row r="9" spans="1:11" x14ac:dyDescent="0.3">
      <c r="A9" s="101"/>
      <c r="B9" s="16"/>
      <c r="C9" s="16"/>
      <c r="D9" s="82"/>
      <c r="E9" s="83"/>
      <c r="F9" s="16"/>
      <c r="G9" s="16"/>
      <c r="H9" s="16"/>
      <c r="I9" s="16"/>
      <c r="J9" s="16"/>
      <c r="K9" s="16"/>
    </row>
    <row r="10" spans="1:11" x14ac:dyDescent="0.3">
      <c r="A10" s="101" t="s">
        <v>119</v>
      </c>
      <c r="B10" s="17">
        <v>2525.3927962765865</v>
      </c>
      <c r="C10" s="17">
        <v>1473.380748939933</v>
      </c>
      <c r="D10" s="82">
        <f>+B10-C10</f>
        <v>1052.0120473366535</v>
      </c>
      <c r="E10" s="83">
        <f>+D10/C10</f>
        <v>0.71401234751679388</v>
      </c>
      <c r="F10" s="17">
        <v>1368.9996926044987</v>
      </c>
      <c r="G10" s="17">
        <v>958.09023392041149</v>
      </c>
      <c r="H10" s="17">
        <v>1511.2242355204505</v>
      </c>
      <c r="I10" s="17">
        <v>1066.4873901470992</v>
      </c>
      <c r="J10" s="17">
        <v>1074.5746178289128</v>
      </c>
      <c r="K10" s="17">
        <v>815.02199248902662</v>
      </c>
    </row>
    <row r="11" spans="1:11" x14ac:dyDescent="0.3">
      <c r="A11" s="101" t="s">
        <v>120</v>
      </c>
      <c r="B11" s="17">
        <v>291.10581558678336</v>
      </c>
      <c r="C11" s="17">
        <v>300.1313279057116</v>
      </c>
      <c r="D11" s="82">
        <f>+B11-C11</f>
        <v>-9.0255123189282358</v>
      </c>
      <c r="E11" s="83">
        <f t="shared" ref="E11:E13" si="1">+D11/C11</f>
        <v>-3.0071876807754187E-2</v>
      </c>
      <c r="F11" s="17">
        <v>450.55521974023333</v>
      </c>
      <c r="G11" s="17">
        <v>-24.147913375089161</v>
      </c>
      <c r="H11" s="17">
        <v>181.03275507688693</v>
      </c>
      <c r="I11" s="17">
        <v>100.62095523612402</v>
      </c>
      <c r="J11" s="17">
        <v>197.8372852868373</v>
      </c>
      <c r="K11" s="17">
        <v>111.95276223325334</v>
      </c>
    </row>
    <row r="12" spans="1:11" x14ac:dyDescent="0.3">
      <c r="A12" s="101" t="s">
        <v>134</v>
      </c>
      <c r="B12" s="17">
        <v>76.70249498175707</v>
      </c>
      <c r="C12" s="17">
        <v>-122.43963587785149</v>
      </c>
      <c r="D12" s="82">
        <f>+B12-C12</f>
        <v>199.14213085960856</v>
      </c>
      <c r="E12" s="83">
        <f t="shared" si="1"/>
        <v>-1.6264515116516451</v>
      </c>
      <c r="F12" s="17">
        <v>-1.0773779714995442</v>
      </c>
      <c r="G12" s="17">
        <v>407.68209390019479</v>
      </c>
      <c r="H12" s="17">
        <v>136.50559826622242</v>
      </c>
      <c r="I12" s="17">
        <v>126.06186873852246</v>
      </c>
      <c r="J12" s="17">
        <v>47.080722094827244</v>
      </c>
      <c r="K12" s="17">
        <v>64.605597239134482</v>
      </c>
    </row>
    <row r="13" spans="1:11" x14ac:dyDescent="0.3">
      <c r="A13" s="110" t="s">
        <v>74</v>
      </c>
      <c r="B13" s="26">
        <v>2893.2011068451266</v>
      </c>
      <c r="C13" s="26">
        <v>1651.072440967793</v>
      </c>
      <c r="D13" s="84">
        <f>+B13-C13</f>
        <v>1242.1286658773336</v>
      </c>
      <c r="E13" s="85">
        <f t="shared" si="1"/>
        <v>0.75231627338485951</v>
      </c>
      <c r="F13" s="26">
        <v>1818.4775343732324</v>
      </c>
      <c r="G13" s="26">
        <v>1341.6244144455172</v>
      </c>
      <c r="H13" s="26">
        <v>1828.7625888635598</v>
      </c>
      <c r="I13" s="26">
        <v>1293.1702141217456</v>
      </c>
      <c r="J13" s="26">
        <v>1319.4926252105774</v>
      </c>
      <c r="K13" s="26">
        <v>991.58035196141441</v>
      </c>
    </row>
    <row r="14" spans="1:11" x14ac:dyDescent="0.3">
      <c r="A14" s="120"/>
      <c r="B14" s="25"/>
      <c r="C14" s="25"/>
      <c r="D14" s="86"/>
      <c r="E14" s="87"/>
      <c r="F14" s="25"/>
      <c r="G14" s="25"/>
      <c r="H14" s="25"/>
      <c r="I14" s="25"/>
      <c r="J14" s="25"/>
      <c r="K14" s="25"/>
    </row>
    <row r="15" spans="1:11" x14ac:dyDescent="0.3">
      <c r="A15" s="112" t="s">
        <v>119</v>
      </c>
      <c r="B15" s="88">
        <v>0.19947044471365716</v>
      </c>
      <c r="C15" s="88">
        <v>0.15058338013950404</v>
      </c>
      <c r="D15" s="128">
        <f>+B15-C15</f>
        <v>4.8887064574153122E-2</v>
      </c>
      <c r="E15" s="83"/>
      <c r="F15" s="88">
        <v>0.12980672296268525</v>
      </c>
      <c r="G15" s="88">
        <v>0.12024549552732458</v>
      </c>
      <c r="H15" s="88">
        <v>0.14329527778930948</v>
      </c>
      <c r="I15" s="88">
        <v>0.12940789241623737</v>
      </c>
      <c r="J15" s="88">
        <v>0.11926636289302123</v>
      </c>
      <c r="K15" s="88">
        <v>0.10730172670931723</v>
      </c>
    </row>
    <row r="16" spans="1:11" x14ac:dyDescent="0.3">
      <c r="A16" s="112" t="s">
        <v>120</v>
      </c>
      <c r="B16" s="88">
        <v>0.26585915764187434</v>
      </c>
      <c r="C16" s="88">
        <v>0.26731304545233298</v>
      </c>
      <c r="D16" s="128">
        <f>+B16-C16</f>
        <v>-1.4538878104586317E-3</v>
      </c>
      <c r="E16" s="83"/>
      <c r="F16" s="88">
        <v>0.39580541745664777</v>
      </c>
      <c r="G16" s="88">
        <v>-2.5638591516994266E-2</v>
      </c>
      <c r="H16" s="88">
        <v>0.16944649637091572</v>
      </c>
      <c r="I16" s="88">
        <v>9.2068551287342579E-2</v>
      </c>
      <c r="J16" s="88">
        <v>0.18725736739483942</v>
      </c>
      <c r="K16" s="88">
        <v>0.10602321693135369</v>
      </c>
    </row>
    <row r="17" spans="1:11" x14ac:dyDescent="0.3">
      <c r="A17" s="112" t="s">
        <v>121</v>
      </c>
      <c r="B17" s="88">
        <v>0.10152937162445824</v>
      </c>
      <c r="C17" s="88">
        <v>-0.27452452989763493</v>
      </c>
      <c r="D17" s="128">
        <f>+B17-C17</f>
        <v>0.37605390152209317</v>
      </c>
      <c r="E17" s="83"/>
      <c r="F17" s="88">
        <v>-4.6876429918305419E-3</v>
      </c>
      <c r="G17" s="88">
        <v>0.42787534365809604</v>
      </c>
      <c r="H17" s="88">
        <v>0.61376615994843253</v>
      </c>
      <c r="I17" s="88">
        <v>0.4702499836570751</v>
      </c>
      <c r="J17" s="88">
        <v>-1.1710874784380643</v>
      </c>
      <c r="K17" s="88">
        <v>0.2718805757858343</v>
      </c>
    </row>
    <row r="18" spans="1:11" ht="15" thickBot="1" x14ac:dyDescent="0.35">
      <c r="A18" s="122" t="s">
        <v>75</v>
      </c>
      <c r="B18" s="89">
        <v>0.19938096130633681</v>
      </c>
      <c r="C18" s="89">
        <v>0.14542714614440083</v>
      </c>
      <c r="D18" s="129">
        <f>+B18-C18</f>
        <v>5.3953815161935981E-2</v>
      </c>
      <c r="E18" s="90"/>
      <c r="F18" s="89">
        <v>0.15262591326186847</v>
      </c>
      <c r="G18" s="89">
        <v>0.13603360245551849</v>
      </c>
      <c r="H18" s="89">
        <v>0.15449533358038256</v>
      </c>
      <c r="I18" s="89">
        <v>0.1346736471839676</v>
      </c>
      <c r="J18" s="89">
        <v>0.13160487373806645</v>
      </c>
      <c r="K18" s="89">
        <v>0.11154937404844377</v>
      </c>
    </row>
    <row r="19" spans="1:11" x14ac:dyDescent="0.3">
      <c r="A19" s="18"/>
      <c r="B19" s="22"/>
      <c r="C19" s="22"/>
      <c r="D19" s="71"/>
      <c r="E19" s="72"/>
      <c r="F19" s="22"/>
      <c r="G19" s="22"/>
      <c r="H19" s="22"/>
      <c r="I19" s="22"/>
      <c r="J19" s="22"/>
      <c r="K19" s="22"/>
    </row>
    <row r="20" spans="1:11" ht="15" thickBot="1" x14ac:dyDescent="0.35">
      <c r="A20" s="18"/>
      <c r="B20" s="22"/>
      <c r="C20" s="22"/>
      <c r="D20" s="71"/>
      <c r="E20" s="72"/>
      <c r="F20" s="22"/>
      <c r="G20" s="22"/>
      <c r="H20" s="22"/>
      <c r="I20" s="22"/>
      <c r="J20" s="22"/>
      <c r="K20" s="22"/>
    </row>
    <row r="21" spans="1:11" ht="15" thickBot="1" x14ac:dyDescent="0.35">
      <c r="A21" s="127" t="s">
        <v>65</v>
      </c>
      <c r="D21"/>
      <c r="E21"/>
    </row>
    <row r="22" spans="1:11" ht="27.6" x14ac:dyDescent="0.3">
      <c r="A22" s="196" t="s">
        <v>123</v>
      </c>
      <c r="B22" s="193" t="str">
        <f>+B39</f>
        <v>2025.
10-12.</v>
      </c>
      <c r="C22" s="193" t="str">
        <f>+C39</f>
        <v>2024.
10-12.</v>
      </c>
      <c r="D22" s="194" t="s">
        <v>62</v>
      </c>
      <c r="E22" s="195" t="s">
        <v>43</v>
      </c>
      <c r="F22" s="193" t="str">
        <f>+F39</f>
        <v>2025.
07-09.</v>
      </c>
      <c r="G22" s="193" t="str">
        <f>+G39</f>
        <v>2024.
07-09.</v>
      </c>
      <c r="H22" s="193" t="s">
        <v>135</v>
      </c>
      <c r="I22" s="193" t="s">
        <v>136</v>
      </c>
      <c r="J22" s="193" t="s">
        <v>124</v>
      </c>
      <c r="K22" s="193" t="s">
        <v>125</v>
      </c>
    </row>
    <row r="23" spans="1:11" x14ac:dyDescent="0.3">
      <c r="A23" s="101"/>
      <c r="B23" s="4"/>
      <c r="C23" s="4"/>
      <c r="D23" s="5"/>
      <c r="E23" s="81"/>
      <c r="F23" s="4"/>
      <c r="G23" s="4"/>
      <c r="H23" s="4"/>
      <c r="I23" s="4"/>
      <c r="J23" s="4"/>
      <c r="K23" s="4"/>
    </row>
    <row r="24" spans="1:11" x14ac:dyDescent="0.3">
      <c r="A24" s="110" t="s">
        <v>15</v>
      </c>
      <c r="B24" s="16">
        <v>12660.48611814059</v>
      </c>
      <c r="C24" s="16">
        <v>9784.4845000487967</v>
      </c>
      <c r="D24" s="84">
        <f>+B24-C24</f>
        <v>2876.0016180917937</v>
      </c>
      <c r="E24" s="85">
        <f t="shared" ref="E24:E28" si="2">+D24/C24</f>
        <v>0.29393491482126122</v>
      </c>
      <c r="F24" s="16">
        <v>10546.446758370417</v>
      </c>
      <c r="G24" s="16">
        <v>7967.784819870405</v>
      </c>
      <c r="H24" s="16">
        <v>10546.224961735586</v>
      </c>
      <c r="I24" s="16">
        <v>8241.2855215721174</v>
      </c>
      <c r="J24" s="16">
        <v>9009.8716164655561</v>
      </c>
      <c r="K24" s="16">
        <v>7595.6092924481945</v>
      </c>
    </row>
    <row r="25" spans="1:11" x14ac:dyDescent="0.3">
      <c r="A25" s="101" t="s">
        <v>33</v>
      </c>
      <c r="B25" s="17">
        <v>8869.6376487136567</v>
      </c>
      <c r="C25" s="17">
        <v>7062.9453074346693</v>
      </c>
      <c r="D25" s="82">
        <f>+B25-C25</f>
        <v>1806.6923412789874</v>
      </c>
      <c r="E25" s="83">
        <f t="shared" si="2"/>
        <v>0.25579871606498333</v>
      </c>
      <c r="F25" s="17">
        <v>7834.5873402431753</v>
      </c>
      <c r="G25" s="17">
        <v>5897.8971579291328</v>
      </c>
      <c r="H25" s="17">
        <v>7897.8797651197528</v>
      </c>
      <c r="I25" s="17">
        <v>6205.5974287949593</v>
      </c>
      <c r="J25" s="17">
        <v>6816.2635675347274</v>
      </c>
      <c r="K25" s="17">
        <v>5696.4194568847561</v>
      </c>
    </row>
    <row r="26" spans="1:11" x14ac:dyDescent="0.3">
      <c r="A26" s="110" t="s">
        <v>34</v>
      </c>
      <c r="B26" s="16">
        <v>3790.8484694269337</v>
      </c>
      <c r="C26" s="16">
        <v>2721.5391926141274</v>
      </c>
      <c r="D26" s="84">
        <f>+B26-C26</f>
        <v>1069.3092768128063</v>
      </c>
      <c r="E26" s="85">
        <f t="shared" si="2"/>
        <v>0.39290607304673786</v>
      </c>
      <c r="F26" s="16">
        <v>2711.859418127242</v>
      </c>
      <c r="G26" s="16">
        <v>2069.8876619412722</v>
      </c>
      <c r="H26" s="16">
        <v>2648.3451966158336</v>
      </c>
      <c r="I26" s="16">
        <v>2035.6880927771581</v>
      </c>
      <c r="J26" s="16">
        <v>2193.6080489308288</v>
      </c>
      <c r="K26" s="16">
        <v>1899.1898355634385</v>
      </c>
    </row>
    <row r="27" spans="1:11" x14ac:dyDescent="0.3">
      <c r="A27" s="111" t="s">
        <v>35</v>
      </c>
      <c r="B27" s="17">
        <v>1265.4556731503469</v>
      </c>
      <c r="C27" s="17">
        <v>1248.1584436741944</v>
      </c>
      <c r="D27" s="82">
        <f>+B27-C27</f>
        <v>17.297229476152552</v>
      </c>
      <c r="E27" s="83">
        <f t="shared" si="2"/>
        <v>1.3858200105777301E-2</v>
      </c>
      <c r="F27" s="17">
        <v>1342.8597255227432</v>
      </c>
      <c r="G27" s="17">
        <v>1111.7974280208607</v>
      </c>
      <c r="H27" s="17">
        <v>1137.1209610953831</v>
      </c>
      <c r="I27" s="17">
        <v>969.2007026300588</v>
      </c>
      <c r="J27" s="17">
        <v>1119.033431101916</v>
      </c>
      <c r="K27" s="17">
        <v>1084.1678430744118</v>
      </c>
    </row>
    <row r="28" spans="1:11" x14ac:dyDescent="0.3">
      <c r="A28" s="110" t="s">
        <v>63</v>
      </c>
      <c r="B28" s="16">
        <v>2525.3927962765865</v>
      </c>
      <c r="C28" s="16">
        <v>1473.380748939933</v>
      </c>
      <c r="D28" s="84">
        <f>+B28-C28</f>
        <v>1052.0120473366535</v>
      </c>
      <c r="E28" s="85">
        <f t="shared" si="2"/>
        <v>0.71401234751679388</v>
      </c>
      <c r="F28" s="16">
        <v>1368.9996926044987</v>
      </c>
      <c r="G28" s="16">
        <v>958.09023392041149</v>
      </c>
      <c r="H28" s="16">
        <v>1511.2242355204505</v>
      </c>
      <c r="I28" s="16">
        <v>1066.4873901470992</v>
      </c>
      <c r="J28" s="16">
        <v>1074.5746178289128</v>
      </c>
      <c r="K28" s="16">
        <v>815.02199248902662</v>
      </c>
    </row>
    <row r="29" spans="1:11" x14ac:dyDescent="0.3">
      <c r="A29" s="112" t="s">
        <v>76</v>
      </c>
      <c r="B29" s="24">
        <v>0.29942361091452979</v>
      </c>
      <c r="C29" s="24">
        <v>0.27814844947636791</v>
      </c>
      <c r="D29" s="130">
        <f>+B29-C29</f>
        <v>2.1275161438161883E-2</v>
      </c>
      <c r="E29" s="83"/>
      <c r="F29" s="24">
        <v>0.25713488914879468</v>
      </c>
      <c r="G29" s="24">
        <v>0.25978207352930732</v>
      </c>
      <c r="H29" s="24">
        <v>0.25111783659316111</v>
      </c>
      <c r="I29" s="24">
        <v>0.24701098966279084</v>
      </c>
      <c r="J29" s="24">
        <v>0.24346718158802688</v>
      </c>
      <c r="K29" s="24">
        <v>0.250037852454006</v>
      </c>
    </row>
    <row r="30" spans="1:11" x14ac:dyDescent="0.3">
      <c r="A30" s="116" t="s">
        <v>77</v>
      </c>
      <c r="B30" s="31">
        <v>0.19947044471365716</v>
      </c>
      <c r="C30" s="31">
        <v>0.15058338013950404</v>
      </c>
      <c r="D30" s="138">
        <f>+B30-C30</f>
        <v>4.8887064574153122E-2</v>
      </c>
      <c r="E30" s="92"/>
      <c r="F30" s="31">
        <v>0.12980672296268525</v>
      </c>
      <c r="G30" s="31">
        <v>0.12024549552732458</v>
      </c>
      <c r="H30" s="31">
        <v>0.14329527778930948</v>
      </c>
      <c r="I30" s="31">
        <v>0.12940789241623737</v>
      </c>
      <c r="J30" s="31">
        <v>0.11926636289302123</v>
      </c>
      <c r="K30" s="31">
        <v>0.10730172670931723</v>
      </c>
    </row>
    <row r="31" spans="1:11" x14ac:dyDescent="0.3">
      <c r="A31" s="112"/>
      <c r="B31" s="32"/>
      <c r="C31" s="32"/>
      <c r="D31" s="32"/>
      <c r="E31" s="83"/>
      <c r="F31" s="32"/>
      <c r="G31" s="32"/>
      <c r="H31" s="32"/>
      <c r="I31" s="32"/>
      <c r="J31" s="32"/>
      <c r="K31" s="32"/>
    </row>
    <row r="32" spans="1:11" x14ac:dyDescent="0.3">
      <c r="A32" s="110" t="s">
        <v>84</v>
      </c>
      <c r="B32" s="16">
        <v>378.57251663111367</v>
      </c>
      <c r="C32" s="16">
        <v>290.98390369089122</v>
      </c>
      <c r="D32" s="84">
        <f>+B32-C32</f>
        <v>87.588612940222447</v>
      </c>
      <c r="E32" s="85">
        <f t="shared" ref="E32:E35" si="3">+D32/C32</f>
        <v>0.30100844695955004</v>
      </c>
      <c r="F32" s="16">
        <v>330.50285651957199</v>
      </c>
      <c r="G32" s="16">
        <v>255.82415615284748</v>
      </c>
      <c r="H32" s="16">
        <v>340.91247047457881</v>
      </c>
      <c r="I32" s="16">
        <v>249.62708669345679</v>
      </c>
      <c r="J32" s="16">
        <v>285.21797254586386</v>
      </c>
      <c r="K32" s="16">
        <v>255.94219706295399</v>
      </c>
    </row>
    <row r="33" spans="1:11" x14ac:dyDescent="0.3">
      <c r="A33" s="101" t="s">
        <v>80</v>
      </c>
      <c r="B33" s="17">
        <v>58.369416868999998</v>
      </c>
      <c r="C33" s="17">
        <v>30.642969907999998</v>
      </c>
      <c r="D33" s="82">
        <f>+B33-C33</f>
        <v>27.726446961000001</v>
      </c>
      <c r="E33" s="83">
        <f t="shared" si="3"/>
        <v>0.90482244522132382</v>
      </c>
      <c r="F33" s="17">
        <v>33.310194091999996</v>
      </c>
      <c r="G33" s="17">
        <v>32.064270858999997</v>
      </c>
      <c r="H33" s="17">
        <v>38.231245128000005</v>
      </c>
      <c r="I33" s="17">
        <v>34.130145869000003</v>
      </c>
      <c r="J33" s="17">
        <v>32.173832102999995</v>
      </c>
      <c r="K33" s="17">
        <v>25.261979692000001</v>
      </c>
    </row>
    <row r="34" spans="1:11" x14ac:dyDescent="0.3">
      <c r="A34" s="101" t="s">
        <v>81</v>
      </c>
      <c r="B34" s="17">
        <v>136.33259446613457</v>
      </c>
      <c r="C34" s="17">
        <v>97.298466404553196</v>
      </c>
      <c r="D34" s="82">
        <f>+B34-C34</f>
        <v>39.03412806158137</v>
      </c>
      <c r="E34" s="83">
        <f t="shared" si="3"/>
        <v>0.40117927346648008</v>
      </c>
      <c r="F34" s="17">
        <v>131.61512596694416</v>
      </c>
      <c r="G34" s="17">
        <v>92.107087976125499</v>
      </c>
      <c r="H34" s="17">
        <v>126.36568511318184</v>
      </c>
      <c r="I34" s="17">
        <v>83.596179896966802</v>
      </c>
      <c r="J34" s="17">
        <v>102.07340982210953</v>
      </c>
      <c r="K34" s="17">
        <v>127.269825851866</v>
      </c>
    </row>
    <row r="35" spans="1:11" ht="15" thickBot="1" x14ac:dyDescent="0.35">
      <c r="A35" s="100" t="s">
        <v>97</v>
      </c>
      <c r="B35" s="102">
        <v>183.87050529597911</v>
      </c>
      <c r="C35" s="102">
        <v>163.04246737833802</v>
      </c>
      <c r="D35" s="103">
        <f>+B35-C35</f>
        <v>20.828037917641097</v>
      </c>
      <c r="E35" s="99">
        <f t="shared" si="3"/>
        <v>0.12774609126412381</v>
      </c>
      <c r="F35" s="102">
        <v>165.57753646062784</v>
      </c>
      <c r="G35" s="102">
        <v>131.65279731772199</v>
      </c>
      <c r="H35" s="102">
        <v>176.31554023339697</v>
      </c>
      <c r="I35" s="102">
        <v>131.90076092748998</v>
      </c>
      <c r="J35" s="102">
        <v>150.97073062075432</v>
      </c>
      <c r="K35" s="102">
        <v>103.41039151908801</v>
      </c>
    </row>
    <row r="37" spans="1:11" ht="15" thickBot="1" x14ac:dyDescent="0.35"/>
    <row r="38" spans="1:11" ht="15" thickBot="1" x14ac:dyDescent="0.35">
      <c r="A38" s="127" t="s">
        <v>65</v>
      </c>
      <c r="D38"/>
      <c r="E38"/>
    </row>
    <row r="39" spans="1:11" ht="27.6" x14ac:dyDescent="0.3">
      <c r="A39" s="196" t="s">
        <v>122</v>
      </c>
      <c r="B39" s="193" t="str">
        <f>+B3</f>
        <v>2025.
10-12.</v>
      </c>
      <c r="C39" s="193" t="str">
        <f>+C3</f>
        <v>2024.
10-12.</v>
      </c>
      <c r="D39" s="194" t="s">
        <v>62</v>
      </c>
      <c r="E39" s="195" t="s">
        <v>43</v>
      </c>
      <c r="F39" s="193" t="str">
        <f>+F3</f>
        <v>2025.
07-09.</v>
      </c>
      <c r="G39" s="193" t="str">
        <f>+G3</f>
        <v>2024.
07-09.</v>
      </c>
      <c r="H39" s="193" t="s">
        <v>135</v>
      </c>
      <c r="I39" s="193" t="s">
        <v>136</v>
      </c>
      <c r="J39" s="193" t="s">
        <v>124</v>
      </c>
      <c r="K39" s="193" t="s">
        <v>125</v>
      </c>
    </row>
    <row r="40" spans="1:11" x14ac:dyDescent="0.3">
      <c r="A40" s="101"/>
      <c r="B40" s="4"/>
      <c r="C40" s="4"/>
      <c r="D40" s="5"/>
      <c r="E40" s="81"/>
      <c r="F40" s="4"/>
      <c r="G40" s="4"/>
      <c r="H40" s="4"/>
      <c r="I40" s="4"/>
      <c r="J40" s="4"/>
      <c r="K40" s="4"/>
    </row>
    <row r="41" spans="1:11" x14ac:dyDescent="0.3">
      <c r="A41" s="110" t="s">
        <v>15</v>
      </c>
      <c r="B41" s="16">
        <v>1094.962528915094</v>
      </c>
      <c r="C41" s="16">
        <v>1122.7709721306167</v>
      </c>
      <c r="D41" s="84">
        <f>+B41-C41</f>
        <v>-27.80844321552263</v>
      </c>
      <c r="E41" s="85">
        <f t="shared" ref="E41:E45" si="4">+D41/C41</f>
        <v>-2.4767689854638991E-2</v>
      </c>
      <c r="F41" s="16">
        <v>1138.325045259347</v>
      </c>
      <c r="G41" s="16">
        <v>941.85803300009582</v>
      </c>
      <c r="H41" s="16">
        <v>1068.3770922038368</v>
      </c>
      <c r="I41" s="16">
        <v>1092.8916967759133</v>
      </c>
      <c r="J41" s="16">
        <v>1056.499341196492</v>
      </c>
      <c r="K41" s="16">
        <v>1055.9268570933743</v>
      </c>
    </row>
    <row r="42" spans="1:11" x14ac:dyDescent="0.3">
      <c r="A42" s="101" t="s">
        <v>33</v>
      </c>
      <c r="B42" s="17">
        <v>307.57014460798064</v>
      </c>
      <c r="C42" s="17">
        <v>261.89002514028334</v>
      </c>
      <c r="D42" s="82">
        <f>+B42-C42</f>
        <v>45.680119467697295</v>
      </c>
      <c r="E42" s="83">
        <f t="shared" si="4"/>
        <v>0.1744248160777731</v>
      </c>
      <c r="F42" s="17">
        <v>246.42143898690426</v>
      </c>
      <c r="G42" s="17">
        <v>214.43264461371294</v>
      </c>
      <c r="H42" s="17">
        <v>220.42819942683798</v>
      </c>
      <c r="I42" s="17">
        <v>281.35581297469093</v>
      </c>
      <c r="J42" s="17">
        <v>254.62404083955559</v>
      </c>
      <c r="K42" s="17">
        <v>324.29020827131296</v>
      </c>
    </row>
    <row r="43" spans="1:11" x14ac:dyDescent="0.3">
      <c r="A43" s="110" t="s">
        <v>34</v>
      </c>
      <c r="B43" s="16">
        <v>787.39238430711339</v>
      </c>
      <c r="C43" s="16">
        <v>860.88094699033331</v>
      </c>
      <c r="D43" s="84">
        <f>+B43-C43</f>
        <v>-73.488562683219925</v>
      </c>
      <c r="E43" s="85">
        <f t="shared" si="4"/>
        <v>-8.5364373482928427E-2</v>
      </c>
      <c r="F43" s="16">
        <v>891.90360627244274</v>
      </c>
      <c r="G43" s="16">
        <v>727.42538838638291</v>
      </c>
      <c r="H43" s="16">
        <v>847.94889277699883</v>
      </c>
      <c r="I43" s="16">
        <v>811.53588380122233</v>
      </c>
      <c r="J43" s="16">
        <v>801.87530035693635</v>
      </c>
      <c r="K43" s="16">
        <v>731.63664882206137</v>
      </c>
    </row>
    <row r="44" spans="1:11" x14ac:dyDescent="0.3">
      <c r="A44" s="111" t="s">
        <v>35</v>
      </c>
      <c r="B44" s="27">
        <v>496.28656872033002</v>
      </c>
      <c r="C44" s="27">
        <v>560.74961908462171</v>
      </c>
      <c r="D44" s="91">
        <f>+B44-C44</f>
        <v>-64.463050364291689</v>
      </c>
      <c r="E44" s="92">
        <f t="shared" si="4"/>
        <v>-0.1149587055797245</v>
      </c>
      <c r="F44" s="27">
        <v>441.34838653220942</v>
      </c>
      <c r="G44" s="27">
        <v>751.57330176147207</v>
      </c>
      <c r="H44" s="27">
        <v>666.9161377001119</v>
      </c>
      <c r="I44" s="27">
        <v>710.91492856509831</v>
      </c>
      <c r="J44" s="27">
        <v>604.03801507009905</v>
      </c>
      <c r="K44" s="27">
        <v>619.68388658880804</v>
      </c>
    </row>
    <row r="45" spans="1:11" x14ac:dyDescent="0.3">
      <c r="A45" s="110" t="s">
        <v>63</v>
      </c>
      <c r="B45" s="16">
        <v>291.10581558678336</v>
      </c>
      <c r="C45" s="16">
        <v>300.1313279057116</v>
      </c>
      <c r="D45" s="84">
        <f>+B45-C45</f>
        <v>-9.0255123189282358</v>
      </c>
      <c r="E45" s="85">
        <f t="shared" si="4"/>
        <v>-3.0071876807754187E-2</v>
      </c>
      <c r="F45" s="16">
        <v>450.55521974023333</v>
      </c>
      <c r="G45" s="16">
        <v>-24.147913375089161</v>
      </c>
      <c r="H45" s="16">
        <v>181.03275507688693</v>
      </c>
      <c r="I45" s="16">
        <v>100.62095523612402</v>
      </c>
      <c r="J45" s="16">
        <v>197.8372852868373</v>
      </c>
      <c r="K45" s="16">
        <v>111.95276223325334</v>
      </c>
    </row>
    <row r="46" spans="1:11" x14ac:dyDescent="0.3">
      <c r="A46" s="112" t="s">
        <v>76</v>
      </c>
      <c r="B46" s="24">
        <v>0.71910441089456645</v>
      </c>
      <c r="C46" s="24">
        <v>0.76674670824156599</v>
      </c>
      <c r="D46" s="130">
        <f>+B46-C46</f>
        <v>-4.764229734699954E-2</v>
      </c>
      <c r="E46" s="83"/>
      <c r="F46" s="24">
        <v>0.78352278199170999</v>
      </c>
      <c r="G46" s="24">
        <v>0.77233018448578539</v>
      </c>
      <c r="H46" s="24">
        <v>0.79367940305408358</v>
      </c>
      <c r="I46" s="24">
        <v>0.74255837627396648</v>
      </c>
      <c r="J46" s="24">
        <v>0.75899271214765518</v>
      </c>
      <c r="K46" s="24">
        <v>0.69288572774445834</v>
      </c>
    </row>
    <row r="47" spans="1:11" x14ac:dyDescent="0.3">
      <c r="A47" s="116" t="s">
        <v>77</v>
      </c>
      <c r="B47" s="31">
        <v>0.26585915764187434</v>
      </c>
      <c r="C47" s="31">
        <v>0.26731304545233298</v>
      </c>
      <c r="D47" s="130">
        <f>+B47-C47</f>
        <v>-1.4538878104586317E-3</v>
      </c>
      <c r="E47" s="92"/>
      <c r="F47" s="31">
        <v>0.39580541745664777</v>
      </c>
      <c r="G47" s="31">
        <v>-2.5638591516994266E-2</v>
      </c>
      <c r="H47" s="31">
        <v>0.16944649637091572</v>
      </c>
      <c r="I47" s="31">
        <v>9.2068551287342579E-2</v>
      </c>
      <c r="J47" s="31">
        <v>0.18725736739483942</v>
      </c>
      <c r="K47" s="31">
        <v>0.10602321693135369</v>
      </c>
    </row>
    <row r="48" spans="1:11" x14ac:dyDescent="0.3">
      <c r="A48" s="112"/>
      <c r="B48" s="32"/>
      <c r="C48" s="32"/>
      <c r="D48" s="32"/>
      <c r="E48" s="83"/>
      <c r="F48" s="32"/>
      <c r="G48" s="32"/>
      <c r="H48" s="32"/>
      <c r="I48" s="32"/>
      <c r="J48" s="32"/>
      <c r="K48" s="32"/>
    </row>
    <row r="49" spans="1:11" x14ac:dyDescent="0.3">
      <c r="A49" s="110" t="s">
        <v>126</v>
      </c>
      <c r="B49" s="16">
        <v>5774.475944371583</v>
      </c>
      <c r="C49" s="16">
        <v>4452.1438474343331</v>
      </c>
      <c r="D49" s="84">
        <f>+B49-C49</f>
        <v>1322.3320969372498</v>
      </c>
      <c r="E49" s="85">
        <f t="shared" ref="E49:E52" si="5">+D49/C49</f>
        <v>0.2970101915505895</v>
      </c>
      <c r="F49" s="16">
        <v>5165.3314052765163</v>
      </c>
      <c r="G49" s="16">
        <v>3832.6430508421877</v>
      </c>
      <c r="H49" s="16">
        <v>4277.5568028657208</v>
      </c>
      <c r="I49" s="16">
        <v>4049.9003840427417</v>
      </c>
      <c r="J49" s="16">
        <v>4559.8578974780876</v>
      </c>
      <c r="K49" s="16">
        <v>3965.1821696151615</v>
      </c>
    </row>
    <row r="50" spans="1:11" x14ac:dyDescent="0.3">
      <c r="A50" s="101" t="s">
        <v>80</v>
      </c>
      <c r="B50" s="17">
        <v>3529.7021659900001</v>
      </c>
      <c r="C50" s="17">
        <v>3364.2403119999999</v>
      </c>
      <c r="D50" s="82">
        <f>+B50-C50</f>
        <v>165.46185399000024</v>
      </c>
      <c r="E50" s="83">
        <f t="shared" si="5"/>
        <v>4.9182531164557376E-2</v>
      </c>
      <c r="F50" s="17">
        <v>3886.1909890000002</v>
      </c>
      <c r="G50" s="17">
        <v>2802.6321025000002</v>
      </c>
      <c r="H50" s="17">
        <v>3136.2536940165</v>
      </c>
      <c r="I50" s="17">
        <v>2967.9626750000002</v>
      </c>
      <c r="J50" s="17">
        <v>3514.5520984499999</v>
      </c>
      <c r="K50" s="17">
        <v>2749.3275250000002</v>
      </c>
    </row>
    <row r="51" spans="1:11" x14ac:dyDescent="0.3">
      <c r="A51" s="101" t="s">
        <v>81</v>
      </c>
      <c r="B51" s="17">
        <v>1131.1742921113112</v>
      </c>
      <c r="C51" s="17">
        <v>1048.7396056903335</v>
      </c>
      <c r="D51" s="82">
        <f>+B51-C51</f>
        <v>82.434686420977641</v>
      </c>
      <c r="E51" s="83">
        <f t="shared" si="5"/>
        <v>7.8603578975845925E-2</v>
      </c>
      <c r="F51" s="17">
        <v>1215.5057040823076</v>
      </c>
      <c r="G51" s="17">
        <v>991.64563124062488</v>
      </c>
      <c r="H51" s="17">
        <v>1085.4143394905002</v>
      </c>
      <c r="I51" s="17">
        <v>1016.3901950808061</v>
      </c>
      <c r="J51" s="17">
        <v>1022.9001432015874</v>
      </c>
      <c r="K51" s="17">
        <v>1149.9144100596775</v>
      </c>
    </row>
    <row r="52" spans="1:11" x14ac:dyDescent="0.3">
      <c r="A52" s="101" t="s">
        <v>82</v>
      </c>
      <c r="B52" s="17">
        <v>47.917246436991803</v>
      </c>
      <c r="C52" s="17">
        <v>39.163929744000001</v>
      </c>
      <c r="D52" s="82">
        <f>+B52-C52</f>
        <v>8.7533166929918025</v>
      </c>
      <c r="E52" s="83">
        <f t="shared" si="5"/>
        <v>0.22350455508956757</v>
      </c>
      <c r="F52" s="17">
        <v>63.634712194209236</v>
      </c>
      <c r="G52" s="17">
        <v>38.365317101562503</v>
      </c>
      <c r="H52" s="17">
        <v>55.888769358720012</v>
      </c>
      <c r="I52" s="17">
        <v>65.547513961935437</v>
      </c>
      <c r="J52" s="17">
        <v>22.405655826499999</v>
      </c>
      <c r="K52" s="17">
        <v>65.940234555483869</v>
      </c>
    </row>
    <row r="53" spans="1:11" x14ac:dyDescent="0.3">
      <c r="A53" s="101" t="s">
        <v>150</v>
      </c>
      <c r="B53" s="17">
        <v>1065.6822398332795</v>
      </c>
      <c r="C53" s="17">
        <v>0</v>
      </c>
      <c r="D53" s="82">
        <f>+B53-C53</f>
        <v>1065.6822398332795</v>
      </c>
      <c r="E53" s="83" t="e">
        <f t="shared" ref="E53" si="6">+D53/C53</f>
        <v>#DIV/0!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</row>
    <row r="54" spans="1:11" x14ac:dyDescent="0.3">
      <c r="A54" s="101"/>
      <c r="B54" s="17"/>
      <c r="C54" s="17"/>
      <c r="D54" s="82"/>
      <c r="E54" s="83"/>
      <c r="F54" s="17"/>
      <c r="G54" s="17"/>
      <c r="H54" s="17"/>
      <c r="I54" s="17"/>
      <c r="J54" s="17"/>
      <c r="K54" s="17"/>
    </row>
    <row r="55" spans="1:11" x14ac:dyDescent="0.3">
      <c r="A55" s="110" t="s">
        <v>127</v>
      </c>
      <c r="B55" s="131">
        <v>0.13635737543847412</v>
      </c>
      <c r="C55" s="131">
        <v>0.19336323723826646</v>
      </c>
      <c r="D55" s="132">
        <f>+B55-C55</f>
        <v>-5.7005861799792334E-2</v>
      </c>
      <c r="E55" s="133"/>
      <c r="F55" s="131">
        <v>0.17267112916730584</v>
      </c>
      <c r="G55" s="131">
        <v>0.18979732230126098</v>
      </c>
      <c r="H55" s="131">
        <v>0.19823205905972333</v>
      </c>
      <c r="I55" s="131">
        <v>0.20038415932372167</v>
      </c>
      <c r="J55" s="131">
        <v>0.17585532671981469</v>
      </c>
      <c r="K55" s="131">
        <v>0.18451526752756228</v>
      </c>
    </row>
    <row r="56" spans="1:11" ht="15" thickBot="1" x14ac:dyDescent="0.35">
      <c r="A56" s="134" t="s">
        <v>128</v>
      </c>
      <c r="B56" s="135">
        <v>5.0412508146393094E-2</v>
      </c>
      <c r="C56" s="135">
        <v>6.7412765218417256E-2</v>
      </c>
      <c r="D56" s="136">
        <f>+B56-C56</f>
        <v>-1.7000257072024162E-2</v>
      </c>
      <c r="E56" s="137"/>
      <c r="F56" s="135">
        <v>8.7226778765827073E-2</v>
      </c>
      <c r="G56" s="135">
        <v>-6.3005902336203427E-3</v>
      </c>
      <c r="H56" s="135">
        <v>4.2321531523697178E-2</v>
      </c>
      <c r="I56" s="135">
        <v>2.4845291413237408E-2</v>
      </c>
      <c r="J56" s="135">
        <v>4.3386721633640123E-2</v>
      </c>
      <c r="K56" s="135">
        <v>2.8233951794481828E-2</v>
      </c>
    </row>
    <row r="57" spans="1:11" x14ac:dyDescent="0.3">
      <c r="A57" s="28"/>
      <c r="B57" s="29"/>
      <c r="C57" s="29"/>
      <c r="D57" s="74"/>
      <c r="E57" s="75"/>
      <c r="F57" s="29"/>
      <c r="G57" s="29"/>
      <c r="H57" s="29"/>
      <c r="I57" s="29"/>
      <c r="J57" s="29"/>
      <c r="K57" s="29"/>
    </row>
    <row r="58" spans="1:11" ht="15" thickBot="1" x14ac:dyDescent="0.35">
      <c r="A58" s="28"/>
      <c r="B58" s="29"/>
      <c r="C58" s="29"/>
      <c r="D58" s="74"/>
      <c r="E58" s="75"/>
      <c r="F58" s="29"/>
      <c r="G58" s="29"/>
      <c r="H58" s="29"/>
      <c r="I58" s="29"/>
      <c r="J58" s="29"/>
      <c r="K58" s="29"/>
    </row>
    <row r="59" spans="1:11" ht="15" thickBot="1" x14ac:dyDescent="0.35">
      <c r="A59" s="127" t="s">
        <v>65</v>
      </c>
      <c r="D59"/>
      <c r="E59"/>
    </row>
    <row r="60" spans="1:11" ht="27.6" x14ac:dyDescent="0.3">
      <c r="A60" s="196" t="s">
        <v>42</v>
      </c>
      <c r="B60" s="193" t="str">
        <f>+B3</f>
        <v>2025.
10-12.</v>
      </c>
      <c r="C60" s="193" t="str">
        <f>+C3</f>
        <v>2024.
10-12.</v>
      </c>
      <c r="D60" s="194" t="s">
        <v>62</v>
      </c>
      <c r="E60" s="195" t="s">
        <v>43</v>
      </c>
      <c r="F60" s="193" t="str">
        <f>+F3</f>
        <v>2025.
07-09.</v>
      </c>
      <c r="G60" s="193" t="str">
        <f>+G3</f>
        <v>2024.
07-09.</v>
      </c>
      <c r="H60" s="193" t="s">
        <v>135</v>
      </c>
      <c r="I60" s="193" t="s">
        <v>136</v>
      </c>
      <c r="J60" s="193" t="s">
        <v>124</v>
      </c>
      <c r="K60" s="193" t="s">
        <v>125</v>
      </c>
    </row>
    <row r="61" spans="1:11" x14ac:dyDescent="0.3">
      <c r="A61" s="101"/>
      <c r="B61" s="4"/>
      <c r="C61" s="4"/>
      <c r="D61" s="5"/>
      <c r="E61" s="81"/>
      <c r="F61" s="4"/>
      <c r="G61" s="4"/>
      <c r="H61" s="4"/>
      <c r="I61" s="4"/>
      <c r="J61" s="4"/>
      <c r="K61" s="4"/>
    </row>
    <row r="62" spans="1:11" x14ac:dyDescent="0.3">
      <c r="A62" s="110" t="s">
        <v>15</v>
      </c>
      <c r="B62" s="16">
        <v>755.47099085245964</v>
      </c>
      <c r="C62" s="16">
        <v>446.00617629144813</v>
      </c>
      <c r="D62" s="84">
        <f>+B62-C62</f>
        <v>309.46481456101151</v>
      </c>
      <c r="E62" s="85">
        <f t="shared" ref="E62:E66" si="7">+D62/C62</f>
        <v>0.69385768855090468</v>
      </c>
      <c r="F62" s="16">
        <v>229.83362286273942</v>
      </c>
      <c r="G62" s="16">
        <v>952.80576444237192</v>
      </c>
      <c r="H62" s="16">
        <v>222.40652413565999</v>
      </c>
      <c r="I62" s="16">
        <v>268.07415868078323</v>
      </c>
      <c r="J62" s="16">
        <v>-40.202566385237994</v>
      </c>
      <c r="K62" s="16">
        <v>237.62490958539675</v>
      </c>
    </row>
    <row r="63" spans="1:11" x14ac:dyDescent="0.3">
      <c r="A63" s="101" t="s">
        <v>33</v>
      </c>
      <c r="B63" s="17">
        <v>257.57760287810044</v>
      </c>
      <c r="C63" s="17">
        <v>205.99316844630866</v>
      </c>
      <c r="D63" s="82">
        <f>+B63-C63</f>
        <v>51.584434431791777</v>
      </c>
      <c r="E63" s="83">
        <f t="shared" si="7"/>
        <v>0.25041818047105319</v>
      </c>
      <c r="F63" s="17">
        <v>139.54503263825555</v>
      </c>
      <c r="G63" s="17">
        <v>624.35184175190864</v>
      </c>
      <c r="H63" s="17">
        <v>11.352038717043937</v>
      </c>
      <c r="I63" s="17">
        <v>137.22555828373714</v>
      </c>
      <c r="J63" s="17">
        <v>-65.839580790499994</v>
      </c>
      <c r="K63" s="17">
        <v>143.2290675180453</v>
      </c>
    </row>
    <row r="64" spans="1:11" x14ac:dyDescent="0.3">
      <c r="A64" s="110" t="s">
        <v>34</v>
      </c>
      <c r="B64" s="16">
        <v>497.8933879743592</v>
      </c>
      <c r="C64" s="16">
        <v>240.01300784513947</v>
      </c>
      <c r="D64" s="84">
        <f>+B64-C64</f>
        <v>257.8803801292197</v>
      </c>
      <c r="E64" s="85">
        <f t="shared" si="7"/>
        <v>1.0744433497354799</v>
      </c>
      <c r="F64" s="16">
        <v>90.288590224483869</v>
      </c>
      <c r="G64" s="16">
        <v>328.45392269046329</v>
      </c>
      <c r="H64" s="16">
        <v>211.05448541861605</v>
      </c>
      <c r="I64" s="16">
        <v>130.84860039704608</v>
      </c>
      <c r="J64" s="16">
        <v>25.637014405262001</v>
      </c>
      <c r="K64" s="16">
        <v>94.395842067351452</v>
      </c>
    </row>
    <row r="65" spans="1:11" x14ac:dyDescent="0.3">
      <c r="A65" s="111" t="s">
        <v>35</v>
      </c>
      <c r="B65" s="17">
        <v>421.19089299260213</v>
      </c>
      <c r="C65" s="17">
        <v>362.45264372299096</v>
      </c>
      <c r="D65" s="82">
        <f>+B65-C65</f>
        <v>58.738249269611174</v>
      </c>
      <c r="E65" s="83">
        <f t="shared" si="7"/>
        <v>0.16205772060667498</v>
      </c>
      <c r="F65" s="17">
        <v>91.365968195983413</v>
      </c>
      <c r="G65" s="17">
        <v>-79.228171209731528</v>
      </c>
      <c r="H65" s="17">
        <v>74.548887152393633</v>
      </c>
      <c r="I65" s="17">
        <v>4.7867316585236193</v>
      </c>
      <c r="J65" s="17">
        <v>-21.443707689565244</v>
      </c>
      <c r="K65" s="17">
        <v>29.79024482821697</v>
      </c>
    </row>
    <row r="66" spans="1:11" x14ac:dyDescent="0.3">
      <c r="A66" s="110" t="s">
        <v>63</v>
      </c>
      <c r="B66" s="16">
        <v>76.70249498175707</v>
      </c>
      <c r="C66" s="16">
        <v>-122.43963587785149</v>
      </c>
      <c r="D66" s="84">
        <f>+B66-C66</f>
        <v>199.14213085960856</v>
      </c>
      <c r="E66" s="85">
        <f t="shared" si="7"/>
        <v>-1.6264515116516451</v>
      </c>
      <c r="F66" s="16">
        <v>-1.0773779714995442</v>
      </c>
      <c r="G66" s="16">
        <v>407.68209390019479</v>
      </c>
      <c r="H66" s="16">
        <v>136.50559826622242</v>
      </c>
      <c r="I66" s="16">
        <v>126.06186873852246</v>
      </c>
      <c r="J66" s="16">
        <v>47.080722094827244</v>
      </c>
      <c r="K66" s="16">
        <v>64.605597239134482</v>
      </c>
    </row>
    <row r="67" spans="1:11" x14ac:dyDescent="0.3">
      <c r="A67" s="112" t="s">
        <v>76</v>
      </c>
      <c r="B67" s="24">
        <v>0.65905030636920348</v>
      </c>
      <c r="C67" s="24">
        <v>0.53813830526037398</v>
      </c>
      <c r="D67" s="130">
        <f>+B67-C67</f>
        <v>0.12091200110882949</v>
      </c>
      <c r="E67" s="83"/>
      <c r="F67" s="24">
        <v>0.39284326244296192</v>
      </c>
      <c r="G67" s="24">
        <v>0.3447228542773253</v>
      </c>
      <c r="H67" s="24">
        <v>0.94895815776465442</v>
      </c>
      <c r="I67" s="24">
        <v>0.48810598172148961</v>
      </c>
      <c r="J67" s="24">
        <v>-0.63769596596389611</v>
      </c>
      <c r="K67" s="24">
        <v>0.39724725085451462</v>
      </c>
    </row>
    <row r="68" spans="1:11" x14ac:dyDescent="0.3">
      <c r="A68" s="7" t="s">
        <v>77</v>
      </c>
      <c r="B68" s="32">
        <v>0.10152937162445824</v>
      </c>
      <c r="C68" s="32">
        <v>-0.27452452989763493</v>
      </c>
      <c r="D68" s="139">
        <f>+B68-C68</f>
        <v>0.37605390152209317</v>
      </c>
      <c r="E68" s="83"/>
      <c r="F68" s="32">
        <v>-4.6876429918305419E-3</v>
      </c>
      <c r="G68" s="32">
        <v>0.42787534365809604</v>
      </c>
      <c r="H68" s="32">
        <v>0.61376615994843253</v>
      </c>
      <c r="I68" s="32">
        <v>0.4702499836570751</v>
      </c>
      <c r="J68" s="32">
        <v>-1.1710874784380643</v>
      </c>
      <c r="K68" s="32">
        <v>0.2718805757858343</v>
      </c>
    </row>
    <row r="69" spans="1:11" x14ac:dyDescent="0.3">
      <c r="A69" s="14" t="s">
        <v>129</v>
      </c>
      <c r="B69" s="140">
        <v>2808.9099117712003</v>
      </c>
      <c r="C69" s="140">
        <v>3983.6363857931701</v>
      </c>
      <c r="D69" s="140">
        <f>+B69-C69</f>
        <v>-1174.7264740219698</v>
      </c>
      <c r="E69" s="85">
        <f t="shared" ref="E69:E71" si="8">+D69/C69</f>
        <v>-0.29488797677704548</v>
      </c>
      <c r="F69" s="140">
        <v>3996.0397902259001</v>
      </c>
      <c r="G69" s="140">
        <v>3330.4965787747997</v>
      </c>
      <c r="H69" s="140">
        <v>4763.8921531379428</v>
      </c>
      <c r="I69" s="140">
        <v>3759.3662827895005</v>
      </c>
      <c r="J69" s="140">
        <v>5130.0995058814988</v>
      </c>
      <c r="K69" s="140">
        <v>4242.7392532631002</v>
      </c>
    </row>
    <row r="70" spans="1:11" x14ac:dyDescent="0.3">
      <c r="A70" s="7" t="s">
        <v>130</v>
      </c>
      <c r="B70" s="141">
        <v>1249.2462854312</v>
      </c>
      <c r="C70" s="141">
        <v>2425.2074833168404</v>
      </c>
      <c r="D70" s="142">
        <f>+B70-C70</f>
        <v>-1175.9611978856403</v>
      </c>
      <c r="E70" s="83">
        <f t="shared" si="8"/>
        <v>-0.48489096540199289</v>
      </c>
      <c r="F70" s="141">
        <v>2372.4219367000005</v>
      </c>
      <c r="G70" s="141">
        <v>1795.2090009999999</v>
      </c>
      <c r="H70" s="141">
        <v>3100.8952798099426</v>
      </c>
      <c r="I70" s="141">
        <v>2123.4390070000004</v>
      </c>
      <c r="J70" s="141">
        <v>3214.6153692279991</v>
      </c>
      <c r="K70" s="141">
        <v>2588.1236277584303</v>
      </c>
    </row>
    <row r="71" spans="1:11" ht="15" thickBot="1" x14ac:dyDescent="0.35">
      <c r="A71" s="46" t="s">
        <v>131</v>
      </c>
      <c r="B71" s="143">
        <v>1559.6636263400003</v>
      </c>
      <c r="C71" s="143">
        <v>1558.42890247633</v>
      </c>
      <c r="D71" s="144">
        <f>+B71-C71</f>
        <v>1.2347238636702969</v>
      </c>
      <c r="E71" s="93">
        <f t="shared" si="8"/>
        <v>7.9228757995204746E-4</v>
      </c>
      <c r="F71" s="143">
        <v>1623.6178535258998</v>
      </c>
      <c r="G71" s="143">
        <v>1535.2875777748</v>
      </c>
      <c r="H71" s="143">
        <v>1662.996873328</v>
      </c>
      <c r="I71" s="143">
        <v>1635.9272757894998</v>
      </c>
      <c r="J71" s="143">
        <v>1915.4841366534997</v>
      </c>
      <c r="K71" s="143">
        <v>1654.6156255046699</v>
      </c>
    </row>
    <row r="73" spans="1:11" x14ac:dyDescent="0.3">
      <c r="A73" s="18"/>
      <c r="B73" s="22"/>
      <c r="C73" s="22"/>
      <c r="D73" s="71"/>
      <c r="E73" s="72"/>
      <c r="F73" s="22"/>
      <c r="G73" s="22"/>
      <c r="H73" s="22"/>
      <c r="I73" s="22"/>
      <c r="J73" s="22"/>
      <c r="K73" s="2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30"/>
  <sheetViews>
    <sheetView showGridLines="0" zoomScale="85" zoomScaleNormal="85" workbookViewId="0">
      <pane ySplit="3" topLeftCell="A4" activePane="bottomLeft" state="frozen"/>
      <selection pane="bottomLeft" activeCell="H8" sqref="H8"/>
    </sheetView>
  </sheetViews>
  <sheetFormatPr defaultColWidth="9.33203125" defaultRowHeight="14.4" x14ac:dyDescent="0.3"/>
  <cols>
    <col min="1" max="1" width="45" bestFit="1" customWidth="1"/>
    <col min="2" max="2" width="8.6640625" customWidth="1"/>
    <col min="3" max="3" width="8.5546875" customWidth="1"/>
    <col min="4" max="12" width="8.5546875" style="69" customWidth="1"/>
    <col min="13" max="14" width="8.6640625" customWidth="1"/>
    <col min="15" max="15" width="9.109375" style="69" customWidth="1"/>
    <col min="16" max="18" width="8.5546875" customWidth="1"/>
    <col min="19" max="22" width="8.5546875" style="69" customWidth="1"/>
    <col min="23" max="36" width="8.5546875" customWidth="1"/>
  </cols>
  <sheetData>
    <row r="1" spans="1:36" ht="15" thickBot="1" x14ac:dyDescent="0.35">
      <c r="A1" s="2"/>
      <c r="B1" s="106"/>
      <c r="C1" s="106"/>
      <c r="M1" s="105"/>
      <c r="N1" s="105"/>
      <c r="P1" s="106"/>
      <c r="Q1" s="97"/>
      <c r="R1" s="97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8" customHeight="1" x14ac:dyDescent="0.3">
      <c r="A2" s="109" t="s">
        <v>65</v>
      </c>
      <c r="B2" s="204" t="s">
        <v>31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  <c r="AG2" s="205"/>
      <c r="AH2" s="205"/>
      <c r="AI2" s="205"/>
      <c r="AJ2" s="206"/>
    </row>
    <row r="3" spans="1:36" ht="27" customHeight="1" x14ac:dyDescent="0.3">
      <c r="A3" s="101"/>
      <c r="B3" s="98" t="s">
        <v>118</v>
      </c>
      <c r="C3" s="98" t="str">
        <f>+I3</f>
        <v>2023.10-12. hó</v>
      </c>
      <c r="D3" s="76" t="s">
        <v>62</v>
      </c>
      <c r="E3" s="77" t="s">
        <v>43</v>
      </c>
      <c r="F3" s="98" t="s">
        <v>117</v>
      </c>
      <c r="G3" s="98" t="s">
        <v>116</v>
      </c>
      <c r="H3" s="98" t="s">
        <v>115</v>
      </c>
      <c r="I3" s="98" t="s">
        <v>114</v>
      </c>
      <c r="J3" s="98" t="s">
        <v>113</v>
      </c>
      <c r="K3" s="98" t="s">
        <v>112</v>
      </c>
      <c r="L3" s="98" t="s">
        <v>111</v>
      </c>
      <c r="M3" s="98" t="s">
        <v>104</v>
      </c>
      <c r="N3" s="98" t="s">
        <v>102</v>
      </c>
      <c r="O3" s="98" t="s">
        <v>101</v>
      </c>
      <c r="P3" s="98" t="s">
        <v>108</v>
      </c>
      <c r="Q3" s="98" t="s">
        <v>94</v>
      </c>
      <c r="R3" s="98" t="s">
        <v>95</v>
      </c>
      <c r="S3" s="15" t="s">
        <v>93</v>
      </c>
      <c r="T3" s="15" t="s">
        <v>91</v>
      </c>
      <c r="U3" s="15" t="s">
        <v>90</v>
      </c>
      <c r="V3" s="15" t="s">
        <v>88</v>
      </c>
      <c r="W3" s="15" t="s">
        <v>87</v>
      </c>
      <c r="X3" s="15" t="s">
        <v>61</v>
      </c>
      <c r="Y3" s="15" t="s">
        <v>56</v>
      </c>
      <c r="Z3" s="15" t="s">
        <v>55</v>
      </c>
      <c r="AA3" s="15" t="s">
        <v>54</v>
      </c>
      <c r="AB3" s="15" t="s">
        <v>52</v>
      </c>
      <c r="AC3" s="15" t="s">
        <v>50</v>
      </c>
      <c r="AD3" s="15" t="s">
        <v>49</v>
      </c>
      <c r="AE3" s="15" t="s">
        <v>48</v>
      </c>
      <c r="AF3" s="15" t="s">
        <v>51</v>
      </c>
      <c r="AG3" s="15" t="s">
        <v>45</v>
      </c>
      <c r="AH3" s="15" t="s">
        <v>46</v>
      </c>
      <c r="AI3" s="15" t="s">
        <v>47</v>
      </c>
      <c r="AJ3" s="34" t="s">
        <v>44</v>
      </c>
    </row>
    <row r="4" spans="1:36" x14ac:dyDescent="0.3">
      <c r="A4" s="101"/>
      <c r="B4" s="4"/>
      <c r="C4" s="4"/>
      <c r="D4" s="5"/>
      <c r="E4" s="81"/>
      <c r="F4" s="5"/>
      <c r="G4" s="4"/>
      <c r="H4" s="5"/>
      <c r="I4" s="5"/>
      <c r="J4" s="5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5"/>
      <c r="AD4" s="4"/>
      <c r="AE4" s="4"/>
      <c r="AF4" s="6"/>
      <c r="AG4" s="6"/>
      <c r="AH4" s="6"/>
      <c r="AI4" s="6"/>
      <c r="AJ4" s="50"/>
    </row>
    <row r="5" spans="1:36" x14ac:dyDescent="0.3">
      <c r="A5" s="101" t="s">
        <v>68</v>
      </c>
      <c r="B5" s="17">
        <v>9784.4845000487967</v>
      </c>
      <c r="C5" s="17">
        <f t="shared" ref="C5:C11" si="0">+I5</f>
        <v>7519.7172054681923</v>
      </c>
      <c r="D5" s="82">
        <f t="shared" ref="D5:D11" si="1">+B5-C5</f>
        <v>2264.7672945806044</v>
      </c>
      <c r="E5" s="83">
        <f>+D5/C5</f>
        <v>0.30117718960677264</v>
      </c>
      <c r="F5" s="17">
        <v>7967.784819870405</v>
      </c>
      <c r="G5" s="17">
        <v>8241.2855215721174</v>
      </c>
      <c r="H5" s="17">
        <v>7595.6092924481945</v>
      </c>
      <c r="I5" s="17">
        <v>7519.7172054681923</v>
      </c>
      <c r="J5" s="17">
        <v>5837.8762369049682</v>
      </c>
      <c r="K5" s="17">
        <v>5804.2307883872663</v>
      </c>
      <c r="L5" s="17">
        <v>5101.11727850855</v>
      </c>
      <c r="M5" s="17">
        <v>6810.6416930083105</v>
      </c>
      <c r="N5" s="17">
        <v>6260.7949584594953</v>
      </c>
      <c r="O5" s="17">
        <v>7440.4825735432496</v>
      </c>
      <c r="P5" s="17">
        <v>2294.9983178192888</v>
      </c>
      <c r="Q5" s="17">
        <v>2878.3786079295783</v>
      </c>
      <c r="R5" s="17">
        <v>2848.5276427268964</v>
      </c>
      <c r="S5" s="17">
        <v>2329.9409977771916</v>
      </c>
      <c r="T5" s="17">
        <v>1613.4711993301739</v>
      </c>
      <c r="U5" s="17">
        <v>1638.8022204009999</v>
      </c>
      <c r="V5" s="17">
        <v>1360.6645762769404</v>
      </c>
      <c r="W5" s="17">
        <v>1374.2350820630029</v>
      </c>
      <c r="X5" s="20">
        <f t="shared" ref="X5:AJ5" si="2">X56</f>
        <v>1627.5649668293108</v>
      </c>
      <c r="Y5" s="63">
        <f t="shared" si="2"/>
        <v>1195.471418996081</v>
      </c>
      <c r="Z5" s="17">
        <f t="shared" si="2"/>
        <v>1156.5176603535033</v>
      </c>
      <c r="AA5" s="17">
        <f t="shared" si="2"/>
        <v>1146.1331188066888</v>
      </c>
      <c r="AB5" s="17">
        <f t="shared" si="2"/>
        <v>890.03318282303235</v>
      </c>
      <c r="AC5" s="17">
        <f t="shared" si="2"/>
        <v>1057.4799588544699</v>
      </c>
      <c r="AD5" s="17">
        <f t="shared" si="2"/>
        <v>645.08695079878146</v>
      </c>
      <c r="AE5" s="17">
        <f t="shared" si="2"/>
        <v>586.62375919173382</v>
      </c>
      <c r="AF5" s="17">
        <f t="shared" si="2"/>
        <v>485.12612074291383</v>
      </c>
      <c r="AG5" s="17">
        <f t="shared" si="2"/>
        <v>502.40206357484101</v>
      </c>
      <c r="AH5" s="17">
        <f t="shared" si="2"/>
        <v>504.98694421710792</v>
      </c>
      <c r="AI5" s="17">
        <f t="shared" si="2"/>
        <v>499.58715118355235</v>
      </c>
      <c r="AJ5" s="37">
        <f t="shared" si="2"/>
        <v>376.45259016836604</v>
      </c>
    </row>
    <row r="6" spans="1:36" x14ac:dyDescent="0.3">
      <c r="A6" s="101" t="s">
        <v>66</v>
      </c>
      <c r="B6" s="17">
        <v>606.33407136316896</v>
      </c>
      <c r="C6" s="20">
        <f t="shared" si="0"/>
        <v>527.85282133703561</v>
      </c>
      <c r="D6" s="82">
        <f t="shared" si="1"/>
        <v>78.481250026133353</v>
      </c>
      <c r="E6" s="83">
        <f>+D6/C6</f>
        <v>0.14868017533247746</v>
      </c>
      <c r="F6" s="17">
        <v>525.11836018925635</v>
      </c>
      <c r="G6" s="17">
        <v>563.19259981509401</v>
      </c>
      <c r="H6" s="17">
        <v>601.1889488613391</v>
      </c>
      <c r="I6" s="17">
        <v>527.85282133703561</v>
      </c>
      <c r="J6" s="17">
        <v>558.69078607983056</v>
      </c>
      <c r="K6" s="17">
        <v>576.65691242438561</v>
      </c>
      <c r="L6" s="20">
        <v>584.38180992090781</v>
      </c>
      <c r="M6" s="20">
        <v>573.60721136168331</v>
      </c>
      <c r="N6" s="20">
        <v>575.54623779264864</v>
      </c>
      <c r="O6" s="20">
        <v>713.84317629052521</v>
      </c>
      <c r="P6" s="20">
        <v>564.34282365476611</v>
      </c>
      <c r="Q6" s="20">
        <v>518.74537417432555</v>
      </c>
      <c r="R6" s="20">
        <v>464.83111024977802</v>
      </c>
      <c r="S6" s="20">
        <v>453.86178726477038</v>
      </c>
      <c r="T6" s="20">
        <v>444.84856389297897</v>
      </c>
      <c r="U6" s="20">
        <v>430.99459349206887</v>
      </c>
      <c r="V6" s="20">
        <v>390.37143370076751</v>
      </c>
      <c r="W6" s="17">
        <v>219.59449470337157</v>
      </c>
      <c r="X6" s="20">
        <f>X33</f>
        <v>425.98808903761727</v>
      </c>
      <c r="Y6" s="49">
        <f>Y33</f>
        <v>373.94648090326615</v>
      </c>
      <c r="Z6" s="20">
        <f t="shared" ref="Z6:AJ6" si="3">Z33</f>
        <v>385.46620896230775</v>
      </c>
      <c r="AA6" s="20">
        <f t="shared" si="3"/>
        <v>400.48225376298984</v>
      </c>
      <c r="AB6" s="20">
        <f t="shared" si="3"/>
        <v>417.58124897545162</v>
      </c>
      <c r="AC6" s="20">
        <f t="shared" si="3"/>
        <v>350.11001290604196</v>
      </c>
      <c r="AD6" s="20">
        <f t="shared" si="3"/>
        <v>338.51664134665344</v>
      </c>
      <c r="AE6" s="20">
        <f t="shared" si="3"/>
        <v>365.03957893627552</v>
      </c>
      <c r="AF6" s="20">
        <f t="shared" si="3"/>
        <v>361.57424152174582</v>
      </c>
      <c r="AG6" s="20">
        <f t="shared" si="3"/>
        <v>307.22144800513792</v>
      </c>
      <c r="AH6" s="20">
        <f t="shared" si="3"/>
        <v>310.25675191387677</v>
      </c>
      <c r="AI6" s="20">
        <f t="shared" si="3"/>
        <v>320.01225714014703</v>
      </c>
      <c r="AJ6" s="37">
        <f t="shared" si="3"/>
        <v>331.42461957685941</v>
      </c>
    </row>
    <row r="7" spans="1:36" x14ac:dyDescent="0.3">
      <c r="A7" s="101" t="s">
        <v>67</v>
      </c>
      <c r="B7" s="17">
        <v>399.14818519474863</v>
      </c>
      <c r="C7" s="20">
        <f t="shared" si="0"/>
        <v>421.3181057153277</v>
      </c>
      <c r="D7" s="82">
        <f t="shared" si="1"/>
        <v>-22.169920520579069</v>
      </c>
      <c r="E7" s="83">
        <f t="shared" ref="E7:E11" si="4">+D7/C7</f>
        <v>-5.2620384027736597E-2</v>
      </c>
      <c r="F7" s="17">
        <v>328.25263546358309</v>
      </c>
      <c r="G7" s="17">
        <v>386.71739358144566</v>
      </c>
      <c r="H7" s="17">
        <v>417.30983408402739</v>
      </c>
      <c r="I7" s="17">
        <v>421.3181057153277</v>
      </c>
      <c r="J7" s="17">
        <v>407.72842627414502</v>
      </c>
      <c r="K7" s="17">
        <v>351.43234377557155</v>
      </c>
      <c r="L7" s="20">
        <v>331.79879847338901</v>
      </c>
      <c r="M7" s="20">
        <v>362.59200229077265</v>
      </c>
      <c r="N7" s="20">
        <v>355.94553884255305</v>
      </c>
      <c r="O7" s="20">
        <v>432.4718773550693</v>
      </c>
      <c r="P7" s="20">
        <v>514.67683245318869</v>
      </c>
      <c r="Q7" s="20">
        <v>482.91693531083632</v>
      </c>
      <c r="R7" s="20">
        <v>472.74790930453253</v>
      </c>
      <c r="S7" s="20">
        <v>533.28217205526562</v>
      </c>
      <c r="T7" s="20">
        <v>462.4948030281854</v>
      </c>
      <c r="U7" s="20">
        <v>402.69962115288769</v>
      </c>
      <c r="V7" s="20">
        <v>393.74068094041206</v>
      </c>
      <c r="W7" s="17">
        <v>223.8729050289557</v>
      </c>
      <c r="X7" s="20">
        <f>X74</f>
        <v>334.89249846112023</v>
      </c>
      <c r="Y7" s="49">
        <f>Y74</f>
        <v>384.95326182382342</v>
      </c>
      <c r="Z7" s="20">
        <f t="shared" ref="Z7:AJ7" si="5">Z74</f>
        <v>368.45758286131235</v>
      </c>
      <c r="AA7" s="20">
        <f t="shared" si="5"/>
        <v>379.55148937515054</v>
      </c>
      <c r="AB7" s="20">
        <f t="shared" si="5"/>
        <v>346.27398762023228</v>
      </c>
      <c r="AC7" s="20">
        <f t="shared" si="5"/>
        <v>354.55560650445676</v>
      </c>
      <c r="AD7" s="20">
        <f t="shared" si="5"/>
        <v>406.20835578522758</v>
      </c>
      <c r="AE7" s="20">
        <f t="shared" si="5"/>
        <v>413.45901679356712</v>
      </c>
      <c r="AF7" s="20">
        <f t="shared" si="5"/>
        <v>385.9297456968327</v>
      </c>
      <c r="AG7" s="20">
        <f t="shared" si="5"/>
        <v>338.53237512194994</v>
      </c>
      <c r="AH7" s="20">
        <f t="shared" si="5"/>
        <v>343.32800411404338</v>
      </c>
      <c r="AI7" s="20">
        <f t="shared" si="5"/>
        <v>398.00942162642059</v>
      </c>
      <c r="AJ7" s="37">
        <f t="shared" si="5"/>
        <v>341.53488518242199</v>
      </c>
    </row>
    <row r="8" spans="1:36" x14ac:dyDescent="0.3">
      <c r="A8" s="101" t="s">
        <v>69</v>
      </c>
      <c r="B8" s="17">
        <v>120.39100010030984</v>
      </c>
      <c r="C8" s="17">
        <f t="shared" si="0"/>
        <v>107.12456861035781</v>
      </c>
      <c r="D8" s="82">
        <f t="shared" si="1"/>
        <v>13.266431489952026</v>
      </c>
      <c r="E8" s="83">
        <f t="shared" si="4"/>
        <v>0.12384116605599384</v>
      </c>
      <c r="F8" s="17">
        <v>88.487037347256276</v>
      </c>
      <c r="G8" s="17">
        <v>100.17314337937339</v>
      </c>
      <c r="H8" s="17">
        <v>80.236634148008065</v>
      </c>
      <c r="I8" s="17">
        <v>107.12456861035781</v>
      </c>
      <c r="J8" s="17">
        <v>92.237187992339997</v>
      </c>
      <c r="K8" s="17">
        <v>101.95640606045248</v>
      </c>
      <c r="L8" s="17">
        <v>76.845223144787496</v>
      </c>
      <c r="M8" s="17">
        <v>29.375975982073964</v>
      </c>
      <c r="N8" s="17">
        <v>100.18590796507186</v>
      </c>
      <c r="O8" s="17">
        <v>107.80958766615726</v>
      </c>
      <c r="P8" s="17">
        <v>95.570298707580662</v>
      </c>
      <c r="Q8" s="17">
        <v>86.753385513913031</v>
      </c>
      <c r="R8" s="17">
        <v>88.333892759783666</v>
      </c>
      <c r="S8" s="17">
        <v>73.765718188629052</v>
      </c>
      <c r="T8" s="17">
        <v>75.294120200000009</v>
      </c>
      <c r="U8" s="17">
        <v>85.467023222380931</v>
      </c>
      <c r="V8" s="17">
        <v>105.62228467729909</v>
      </c>
      <c r="W8" s="17">
        <v>71.185135759538767</v>
      </c>
      <c r="X8" s="20">
        <f t="shared" ref="X8" si="6">X97</f>
        <v>108.60656037078124</v>
      </c>
      <c r="Y8" s="63">
        <f t="shared" ref="Y8:AJ8" si="7">Y97</f>
        <v>107.85099395437854</v>
      </c>
      <c r="Z8" s="17">
        <f t="shared" si="7"/>
        <v>109.51741179465637</v>
      </c>
      <c r="AA8" s="17">
        <f t="shared" si="7"/>
        <v>111.10460694969503</v>
      </c>
      <c r="AB8" s="17">
        <f t="shared" si="7"/>
        <v>138.9516113162903</v>
      </c>
      <c r="AC8" s="17">
        <f t="shared" si="7"/>
        <v>114.81302524786878</v>
      </c>
      <c r="AD8" s="17">
        <f t="shared" si="7"/>
        <v>135.98522728000003</v>
      </c>
      <c r="AE8" s="17">
        <f t="shared" si="7"/>
        <v>114.74070441999999</v>
      </c>
      <c r="AF8" s="17">
        <f t="shared" si="7"/>
        <v>83.229006080000005</v>
      </c>
      <c r="AG8" s="17">
        <f t="shared" si="7"/>
        <v>91.585720659999993</v>
      </c>
      <c r="AH8" s="17">
        <f t="shared" si="7"/>
        <v>84.856983279999966</v>
      </c>
      <c r="AI8" s="17">
        <f t="shared" si="7"/>
        <v>69.915078919999999</v>
      </c>
      <c r="AJ8" s="37">
        <f t="shared" si="7"/>
        <v>62.924000429999992</v>
      </c>
    </row>
    <row r="9" spans="1:36" x14ac:dyDescent="0.3">
      <c r="A9" s="101" t="s">
        <v>70</v>
      </c>
      <c r="B9" s="17">
        <v>490.68910292000032</v>
      </c>
      <c r="C9" s="17">
        <f t="shared" si="0"/>
        <v>644.19176441999957</v>
      </c>
      <c r="D9" s="82">
        <f t="shared" si="1"/>
        <v>-153.50266149999925</v>
      </c>
      <c r="E9" s="83">
        <f t="shared" si="4"/>
        <v>-0.23828721504722422</v>
      </c>
      <c r="F9" s="17">
        <v>1078.8438289999999</v>
      </c>
      <c r="G9" s="17">
        <v>408.28196703999998</v>
      </c>
      <c r="H9" s="17">
        <v>290.31721949000001</v>
      </c>
      <c r="I9" s="17">
        <v>644.19176441999957</v>
      </c>
      <c r="J9" s="17">
        <v>337.46331698</v>
      </c>
      <c r="K9" s="17">
        <v>459.81222460000038</v>
      </c>
      <c r="L9" s="17">
        <v>3389.8881287899999</v>
      </c>
      <c r="M9" s="17">
        <v>1250.1704660100008</v>
      </c>
      <c r="N9" s="17">
        <v>1182.9257815123806</v>
      </c>
      <c r="O9" s="17">
        <v>480.88658952952369</v>
      </c>
      <c r="P9" s="17">
        <v>489.29199616000017</v>
      </c>
      <c r="Q9" s="17">
        <v>864.29243693809519</v>
      </c>
      <c r="R9" s="17">
        <v>33.79683258999998</v>
      </c>
      <c r="S9" s="17">
        <v>74.516007299999956</v>
      </c>
      <c r="T9" s="17">
        <v>34.999057490000006</v>
      </c>
      <c r="U9" s="17">
        <v>38.296484199999952</v>
      </c>
      <c r="V9" s="17">
        <v>50.267080399999976</v>
      </c>
      <c r="W9" s="17">
        <v>56.702470720000001</v>
      </c>
      <c r="X9" s="20">
        <f>X110</f>
        <v>49.562574120000008</v>
      </c>
      <c r="Y9" s="63">
        <f>Y110</f>
        <v>56.2689411899999</v>
      </c>
      <c r="Z9" s="17">
        <f t="shared" ref="Z9:AJ9" si="8">Z110</f>
        <v>52.801665430000007</v>
      </c>
      <c r="AA9" s="17">
        <f t="shared" si="8"/>
        <v>91.049791479999982</v>
      </c>
      <c r="AB9" s="17">
        <f t="shared" si="8"/>
        <v>123.79261308000001</v>
      </c>
      <c r="AC9" s="17">
        <f t="shared" si="8"/>
        <v>133.56816471000027</v>
      </c>
      <c r="AD9" s="17">
        <f t="shared" si="8"/>
        <v>120.98824844000005</v>
      </c>
      <c r="AE9" s="17">
        <f t="shared" si="8"/>
        <v>530.65348418999986</v>
      </c>
      <c r="AF9" s="17">
        <f t="shared" si="8"/>
        <v>1349.89515448</v>
      </c>
      <c r="AG9" s="17">
        <f t="shared" si="8"/>
        <v>34.826567219999994</v>
      </c>
      <c r="AH9" s="17">
        <f t="shared" si="8"/>
        <v>31.271726390000001</v>
      </c>
      <c r="AI9" s="17">
        <f t="shared" si="8"/>
        <v>25.739309620000004</v>
      </c>
      <c r="AJ9" s="37">
        <f t="shared" si="8"/>
        <v>26.57094086</v>
      </c>
    </row>
    <row r="10" spans="1:36" x14ac:dyDescent="0.3">
      <c r="A10" s="101" t="s">
        <v>57</v>
      </c>
      <c r="B10" s="17">
        <v>-107.14696068845916</v>
      </c>
      <c r="C10" s="17">
        <f t="shared" si="0"/>
        <v>-106.11649797087419</v>
      </c>
      <c r="D10" s="82">
        <f t="shared" si="1"/>
        <v>-1.0304627175849674</v>
      </c>
      <c r="E10" s="83">
        <f t="shared" si="4"/>
        <v>9.7106739978151061E-3</v>
      </c>
      <c r="F10" s="17">
        <v>-126.03806455762809</v>
      </c>
      <c r="G10" s="17">
        <v>-97.399248359216813</v>
      </c>
      <c r="H10" s="17">
        <v>-95.500869904603178</v>
      </c>
      <c r="I10" s="17">
        <v>-106.11649797087419</v>
      </c>
      <c r="J10" s="17">
        <v>-96.267097846274979</v>
      </c>
      <c r="K10" s="17">
        <v>-119.17187543884506</v>
      </c>
      <c r="L10" s="17">
        <v>-92.454096999999962</v>
      </c>
      <c r="M10" s="17">
        <v>-87.947548357202237</v>
      </c>
      <c r="N10" s="17">
        <v>-90.409372226425589</v>
      </c>
      <c r="O10" s="17">
        <v>-96.48024514658168</v>
      </c>
      <c r="P10" s="17">
        <v>-97.004563477220714</v>
      </c>
      <c r="Q10" s="17">
        <v>-97.622303239536336</v>
      </c>
      <c r="R10" s="17">
        <v>-90.926627897815436</v>
      </c>
      <c r="S10" s="17">
        <v>-93.303703428575844</v>
      </c>
      <c r="T10" s="17">
        <v>-92.015515304883905</v>
      </c>
      <c r="U10" s="17">
        <v>-69.967733552586736</v>
      </c>
      <c r="V10" s="17">
        <v>-83.739800969632668</v>
      </c>
      <c r="W10" s="17">
        <v>-53.571447846731992</v>
      </c>
      <c r="X10" s="20">
        <f>X123</f>
        <v>-87.365615439999999</v>
      </c>
      <c r="Y10" s="63">
        <f>Y123</f>
        <v>-102.774012672181</v>
      </c>
      <c r="Z10" s="17">
        <f t="shared" ref="Z10:AJ10" si="9">Z123</f>
        <v>-79.585748299173417</v>
      </c>
      <c r="AA10" s="17">
        <f t="shared" si="9"/>
        <v>-77.091516679548619</v>
      </c>
      <c r="AB10" s="17">
        <f t="shared" si="9"/>
        <v>-85.030181097580609</v>
      </c>
      <c r="AC10" s="17">
        <f t="shared" si="9"/>
        <v>-92.108559826841145</v>
      </c>
      <c r="AD10" s="17">
        <f t="shared" si="9"/>
        <v>-82.703724684137683</v>
      </c>
      <c r="AE10" s="17">
        <f t="shared" si="9"/>
        <v>-83.856745602052484</v>
      </c>
      <c r="AF10" s="17">
        <f t="shared" si="9"/>
        <v>-89.744030457540958</v>
      </c>
      <c r="AG10" s="17">
        <f t="shared" si="9"/>
        <v>-79.087082414117987</v>
      </c>
      <c r="AH10" s="17">
        <f t="shared" si="9"/>
        <v>-68.167199710952389</v>
      </c>
      <c r="AI10" s="17">
        <f t="shared" si="9"/>
        <v>-82.4746705452296</v>
      </c>
      <c r="AJ10" s="37">
        <f t="shared" si="9"/>
        <v>-86.86539982970001</v>
      </c>
    </row>
    <row r="11" spans="1:36" x14ac:dyDescent="0.3">
      <c r="A11" s="110" t="s">
        <v>71</v>
      </c>
      <c r="B11" s="16">
        <v>11293.899898938565</v>
      </c>
      <c r="C11" s="16">
        <f t="shared" si="0"/>
        <v>9114.0879675800388</v>
      </c>
      <c r="D11" s="84">
        <f t="shared" si="1"/>
        <v>2179.8119313585266</v>
      </c>
      <c r="E11" s="85">
        <f t="shared" si="4"/>
        <v>0.23916950759224542</v>
      </c>
      <c r="F11" s="16">
        <v>9862.4486173128735</v>
      </c>
      <c r="G11" s="16">
        <v>9602.2513770288151</v>
      </c>
      <c r="H11" s="16">
        <v>8889.1610591269673</v>
      </c>
      <c r="I11" s="16">
        <v>9114.0879675800388</v>
      </c>
      <c r="J11" s="16">
        <v>7137.7288563850088</v>
      </c>
      <c r="K11" s="16">
        <v>7174.9167998088324</v>
      </c>
      <c r="L11" s="16">
        <v>9391.5771418376335</v>
      </c>
      <c r="M11" s="16">
        <v>8938.4398002956386</v>
      </c>
      <c r="N11" s="16">
        <v>8384.9890523457234</v>
      </c>
      <c r="O11" s="16">
        <v>9079.0135592379429</v>
      </c>
      <c r="P11" s="16">
        <v>3861.8757053176032</v>
      </c>
      <c r="Q11" s="16">
        <v>4733.4644366272114</v>
      </c>
      <c r="R11" s="16">
        <v>3817.3107597331755</v>
      </c>
      <c r="S11" s="16">
        <v>3372.0629791572806</v>
      </c>
      <c r="T11" s="16">
        <v>2539.0922286364544</v>
      </c>
      <c r="U11" s="16">
        <v>2526.292208915751</v>
      </c>
      <c r="V11" s="16">
        <v>2216.9262550257863</v>
      </c>
      <c r="W11" s="16">
        <v>1892.0186404281369</v>
      </c>
      <c r="X11" s="26">
        <f t="shared" ref="X11:AJ11" si="10">SUM(X6:X10)</f>
        <v>831.68410654951867</v>
      </c>
      <c r="Y11" s="62">
        <f t="shared" si="10"/>
        <v>820.24566519928692</v>
      </c>
      <c r="Z11" s="16">
        <f t="shared" si="10"/>
        <v>836.65712074910311</v>
      </c>
      <c r="AA11" s="16">
        <f t="shared" si="10"/>
        <v>905.09662488828678</v>
      </c>
      <c r="AB11" s="16">
        <f t="shared" si="10"/>
        <v>941.56927989439362</v>
      </c>
      <c r="AC11" s="16">
        <f t="shared" si="10"/>
        <v>860.9382495415266</v>
      </c>
      <c r="AD11" s="16">
        <f t="shared" si="10"/>
        <v>918.99474816774341</v>
      </c>
      <c r="AE11" s="16">
        <f t="shared" si="10"/>
        <v>1340.0360387377898</v>
      </c>
      <c r="AF11" s="16">
        <f t="shared" si="10"/>
        <v>2090.8841173210371</v>
      </c>
      <c r="AG11" s="16">
        <f t="shared" si="10"/>
        <v>693.07902859296985</v>
      </c>
      <c r="AH11" s="16">
        <f t="shared" si="10"/>
        <v>701.54626598696768</v>
      </c>
      <c r="AI11" s="16">
        <f t="shared" si="10"/>
        <v>731.20139676133806</v>
      </c>
      <c r="AJ11" s="36">
        <f t="shared" si="10"/>
        <v>675.58904621958129</v>
      </c>
    </row>
    <row r="12" spans="1:36" x14ac:dyDescent="0.3">
      <c r="A12" s="101"/>
      <c r="B12" s="17"/>
      <c r="C12" s="16"/>
      <c r="D12" s="82"/>
      <c r="E12" s="83"/>
      <c r="F12" s="17"/>
      <c r="G12" s="17"/>
      <c r="H12" s="17"/>
      <c r="I12" s="17"/>
      <c r="J12" s="17"/>
      <c r="K12" s="17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26"/>
      <c r="Y12" s="62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36"/>
    </row>
    <row r="13" spans="1:36" x14ac:dyDescent="0.3">
      <c r="A13" s="101" t="s">
        <v>68</v>
      </c>
      <c r="B13" s="17">
        <v>1477.5125409399291</v>
      </c>
      <c r="C13" s="17">
        <f t="shared" ref="C13:C19" si="11">+I13</f>
        <v>467.02425769861543</v>
      </c>
      <c r="D13" s="82">
        <f t="shared" ref="D13:D19" si="12">+B13-C13</f>
        <v>1010.4882832413136</v>
      </c>
      <c r="E13" s="83">
        <f>+D13/C13</f>
        <v>2.1636740845556068</v>
      </c>
      <c r="F13" s="17">
        <v>958.09023392041149</v>
      </c>
      <c r="G13" s="17">
        <v>1066.4873901470992</v>
      </c>
      <c r="H13" s="17">
        <v>815.02199248902662</v>
      </c>
      <c r="I13" s="17">
        <v>467.02425769861543</v>
      </c>
      <c r="J13" s="17">
        <v>550.39036014503517</v>
      </c>
      <c r="K13" s="17">
        <v>711.24644241556359</v>
      </c>
      <c r="L13" s="17">
        <v>358.20916816947442</v>
      </c>
      <c r="M13" s="17">
        <v>1046.6433381130196</v>
      </c>
      <c r="N13" s="17">
        <v>609.01832058783339</v>
      </c>
      <c r="O13" s="17">
        <v>1103.0149760415914</v>
      </c>
      <c r="P13" s="17">
        <v>238.56454988306871</v>
      </c>
      <c r="Q13" s="17">
        <v>393.38367427189843</v>
      </c>
      <c r="R13" s="17">
        <v>396.68501008922681</v>
      </c>
      <c r="S13" s="17">
        <v>374.11220746433622</v>
      </c>
      <c r="T13" s="17">
        <v>200.1265805722546</v>
      </c>
      <c r="U13" s="17">
        <v>272.90764042838998</v>
      </c>
      <c r="V13" s="17">
        <v>202.54899183261955</v>
      </c>
      <c r="W13" s="17">
        <v>240.4600315551391</v>
      </c>
      <c r="X13" s="20">
        <f t="shared" ref="X13:AJ13" si="13">X60</f>
        <v>222.10091258849258</v>
      </c>
      <c r="Y13" s="63">
        <f t="shared" si="13"/>
        <v>237.911659454215</v>
      </c>
      <c r="Z13" s="17">
        <f t="shared" si="13"/>
        <v>191.50412567688508</v>
      </c>
      <c r="AA13" s="17">
        <f t="shared" si="13"/>
        <v>190.46314977405086</v>
      </c>
      <c r="AB13" s="17">
        <f t="shared" si="13"/>
        <v>71.691802657382198</v>
      </c>
      <c r="AC13" s="17">
        <f t="shared" si="13"/>
        <v>193.32647194069986</v>
      </c>
      <c r="AD13" s="17">
        <f t="shared" si="13"/>
        <v>167.16004710165106</v>
      </c>
      <c r="AE13" s="17">
        <f t="shared" si="13"/>
        <v>139.55959373612239</v>
      </c>
      <c r="AF13" s="17">
        <f t="shared" si="13"/>
        <v>103.81504797606129</v>
      </c>
      <c r="AG13" s="17">
        <f t="shared" si="13"/>
        <v>133.9078425356505</v>
      </c>
      <c r="AH13" s="17">
        <f t="shared" si="13"/>
        <v>181.76436261694619</v>
      </c>
      <c r="AI13" s="17">
        <f t="shared" si="13"/>
        <v>155.38114489617621</v>
      </c>
      <c r="AJ13" s="37">
        <f t="shared" si="13"/>
        <v>100.47573701269411</v>
      </c>
    </row>
    <row r="14" spans="1:36" x14ac:dyDescent="0.3">
      <c r="A14" s="101" t="s">
        <v>66</v>
      </c>
      <c r="B14" s="17">
        <v>257.54469436362149</v>
      </c>
      <c r="C14" s="17">
        <f t="shared" si="11"/>
        <v>-5.466707324139179</v>
      </c>
      <c r="D14" s="82">
        <f t="shared" si="12"/>
        <v>263.01140168776067</v>
      </c>
      <c r="E14" s="83">
        <f t="shared" ref="E14:E19" si="14">+D14/C14</f>
        <v>-48.111483950565443</v>
      </c>
      <c r="F14" s="17">
        <v>12.68005829837972</v>
      </c>
      <c r="G14" s="17">
        <v>93.170408384327914</v>
      </c>
      <c r="H14" s="17">
        <v>85.856842861402981</v>
      </c>
      <c r="I14" s="17">
        <v>-5.466707324139179</v>
      </c>
      <c r="J14" s="17">
        <v>95.756602001802037</v>
      </c>
      <c r="K14" s="17">
        <v>46.624512767235331</v>
      </c>
      <c r="L14" s="17">
        <v>20.076872810406769</v>
      </c>
      <c r="M14" s="17">
        <v>29.592495405009231</v>
      </c>
      <c r="N14" s="17">
        <v>67.94487351432673</v>
      </c>
      <c r="O14" s="17">
        <v>110.82660466779765</v>
      </c>
      <c r="P14" s="17">
        <v>210.98939769058518</v>
      </c>
      <c r="Q14" s="17">
        <v>139.88686176379207</v>
      </c>
      <c r="R14" s="17">
        <v>179.58209868763197</v>
      </c>
      <c r="S14" s="17">
        <v>136.794091259232</v>
      </c>
      <c r="T14" s="17">
        <v>184.17649908692363</v>
      </c>
      <c r="U14" s="17">
        <v>168.65058669162858</v>
      </c>
      <c r="V14" s="17">
        <v>171.3500743229292</v>
      </c>
      <c r="W14" s="17">
        <v>59.825628185076113</v>
      </c>
      <c r="X14" s="20">
        <f>X37</f>
        <v>95.902457616022787</v>
      </c>
      <c r="Y14" s="63">
        <f>Y37</f>
        <v>92.382208353255407</v>
      </c>
      <c r="Z14" s="17">
        <f t="shared" ref="Z14:AJ14" si="15">Z37</f>
        <v>115.30740425628366</v>
      </c>
      <c r="AA14" s="17">
        <f t="shared" si="15"/>
        <v>115.83448020032316</v>
      </c>
      <c r="AB14" s="17">
        <f t="shared" si="15"/>
        <v>85.539801761186254</v>
      </c>
      <c r="AC14" s="17">
        <f t="shared" si="15"/>
        <v>73.112999584720882</v>
      </c>
      <c r="AD14" s="17">
        <f t="shared" si="15"/>
        <v>95.066394856815492</v>
      </c>
      <c r="AE14" s="17">
        <f t="shared" si="15"/>
        <v>84.466922522462369</v>
      </c>
      <c r="AF14" s="17">
        <f t="shared" si="15"/>
        <v>51.059668092959043</v>
      </c>
      <c r="AG14" s="17">
        <f t="shared" si="15"/>
        <v>37.150558247807908</v>
      </c>
      <c r="AH14" s="17">
        <f t="shared" si="15"/>
        <v>38.668048690709668</v>
      </c>
      <c r="AI14" s="17">
        <f t="shared" si="15"/>
        <v>61.51882256114402</v>
      </c>
      <c r="AJ14" s="37">
        <f t="shared" si="15"/>
        <v>59.662185451270346</v>
      </c>
    </row>
    <row r="15" spans="1:36" x14ac:dyDescent="0.3">
      <c r="A15" s="101" t="s">
        <v>67</v>
      </c>
      <c r="B15" s="17">
        <v>55.984031136065965</v>
      </c>
      <c r="C15" s="17">
        <f t="shared" si="11"/>
        <v>33.626584823760112</v>
      </c>
      <c r="D15" s="82">
        <f t="shared" si="12"/>
        <v>22.357446312305854</v>
      </c>
      <c r="E15" s="83">
        <f t="shared" si="14"/>
        <v>0.66487412948663072</v>
      </c>
      <c r="F15" s="17">
        <v>-17.309738213675786</v>
      </c>
      <c r="G15" s="17">
        <v>8.1202443649763438</v>
      </c>
      <c r="H15" s="17">
        <v>27.333332909936956</v>
      </c>
      <c r="I15" s="17">
        <v>33.626584823760112</v>
      </c>
      <c r="J15" s="17">
        <v>41.869951161705757</v>
      </c>
      <c r="K15" s="17">
        <v>18.398046410291457</v>
      </c>
      <c r="L15" s="17">
        <v>-24.609601066100595</v>
      </c>
      <c r="M15" s="17">
        <v>-7.5732549386808898</v>
      </c>
      <c r="N15" s="17">
        <v>-48.24844209443765</v>
      </c>
      <c r="O15" s="17">
        <v>29.692973964463135</v>
      </c>
      <c r="P15" s="17">
        <v>85.247563515418477</v>
      </c>
      <c r="Q15" s="17">
        <v>65.170451689104382</v>
      </c>
      <c r="R15" s="17">
        <v>52.365778727099936</v>
      </c>
      <c r="S15" s="17">
        <v>58.653669203751519</v>
      </c>
      <c r="T15" s="17">
        <v>60.825199064636237</v>
      </c>
      <c r="U15" s="17">
        <v>2.8224629748533374</v>
      </c>
      <c r="V15" s="17">
        <v>25.261631390908349</v>
      </c>
      <c r="W15" s="17">
        <v>20.144586654181794</v>
      </c>
      <c r="X15" s="20">
        <f>X78</f>
        <v>0.65704253658196299</v>
      </c>
      <c r="Y15" s="63">
        <f>Y78</f>
        <v>-4.1518934456823615</v>
      </c>
      <c r="Z15" s="17">
        <f t="shared" ref="Z15:AJ15" si="16">Z78</f>
        <v>23.788646122029391</v>
      </c>
      <c r="AA15" s="17">
        <f t="shared" si="16"/>
        <v>18.001276171448524</v>
      </c>
      <c r="AB15" s="17">
        <f t="shared" si="16"/>
        <v>34.731593770871015</v>
      </c>
      <c r="AC15" s="17">
        <f t="shared" si="16"/>
        <v>-16.394337516981011</v>
      </c>
      <c r="AD15" s="17">
        <f t="shared" si="16"/>
        <v>50.747536245317207</v>
      </c>
      <c r="AE15" s="17">
        <f t="shared" si="16"/>
        <v>29.976411287598381</v>
      </c>
      <c r="AF15" s="17">
        <f t="shared" si="16"/>
        <v>26.486910733790154</v>
      </c>
      <c r="AG15" s="17">
        <f t="shared" si="16"/>
        <v>18.079035457587366</v>
      </c>
      <c r="AH15" s="17">
        <f t="shared" si="16"/>
        <v>16.907397732131258</v>
      </c>
      <c r="AI15" s="17">
        <f t="shared" si="16"/>
        <v>38.372473830740063</v>
      </c>
      <c r="AJ15" s="37">
        <f t="shared" si="16"/>
        <v>22.870766032921978</v>
      </c>
    </row>
    <row r="16" spans="1:36" x14ac:dyDescent="0.3">
      <c r="A16" s="101" t="s">
        <v>72</v>
      </c>
      <c r="B16" s="17">
        <v>-10.695296609711392</v>
      </c>
      <c r="C16" s="17">
        <f t="shared" si="11"/>
        <v>-20.870836732133128</v>
      </c>
      <c r="D16" s="82">
        <f t="shared" si="12"/>
        <v>10.175540122421737</v>
      </c>
      <c r="E16" s="83">
        <f t="shared" si="14"/>
        <v>-0.48754825946941005</v>
      </c>
      <c r="F16" s="17">
        <v>-19.518233459793208</v>
      </c>
      <c r="G16" s="17">
        <v>-0.66969751318005422</v>
      </c>
      <c r="H16" s="17">
        <v>-1.2374135380865141</v>
      </c>
      <c r="I16" s="17">
        <v>-20.870836732133128</v>
      </c>
      <c r="J16" s="17">
        <v>20.972348404230011</v>
      </c>
      <c r="K16" s="17">
        <v>24.95499598534812</v>
      </c>
      <c r="L16" s="17">
        <v>3.2860202463776602</v>
      </c>
      <c r="M16" s="17">
        <v>31.051973414870545</v>
      </c>
      <c r="N16" s="17">
        <v>1.4671429818916124</v>
      </c>
      <c r="O16" s="17">
        <v>4.6923189975941</v>
      </c>
      <c r="P16" s="17">
        <v>24.328941343563869</v>
      </c>
      <c r="Q16" s="17">
        <v>23.339675890941017</v>
      </c>
      <c r="R16" s="17">
        <v>14.992454462980895</v>
      </c>
      <c r="S16" s="17">
        <v>16.490833557063553</v>
      </c>
      <c r="T16" s="17">
        <v>14.981795316724167</v>
      </c>
      <c r="U16" s="17">
        <v>30.051002502185781</v>
      </c>
      <c r="V16" s="17">
        <v>37.277216662112281</v>
      </c>
      <c r="W16" s="17">
        <v>20.090650433710167</v>
      </c>
      <c r="X16" s="20">
        <f>X101</f>
        <v>38.816636373530685</v>
      </c>
      <c r="Y16" s="63">
        <f>Y101</f>
        <v>45.40228654883844</v>
      </c>
      <c r="Z16" s="17">
        <f t="shared" ref="Z16:AJ16" si="17">Z101</f>
        <v>38.151695394201774</v>
      </c>
      <c r="AA16" s="17">
        <f t="shared" si="17"/>
        <v>41.170529221265419</v>
      </c>
      <c r="AB16" s="17">
        <f t="shared" si="17"/>
        <v>66.862072652917902</v>
      </c>
      <c r="AC16" s="17">
        <f t="shared" si="17"/>
        <v>36.565416870883006</v>
      </c>
      <c r="AD16" s="17">
        <f t="shared" si="17"/>
        <v>62.394702308461177</v>
      </c>
      <c r="AE16" s="17">
        <f t="shared" si="17"/>
        <v>40.457971115409826</v>
      </c>
      <c r="AF16" s="17">
        <f t="shared" si="17"/>
        <v>8.9465769500000007</v>
      </c>
      <c r="AG16" s="17">
        <f t="shared" si="17"/>
        <v>21.981489000000018</v>
      </c>
      <c r="AH16" s="17">
        <f t="shared" si="17"/>
        <v>15.781939779999966</v>
      </c>
      <c r="AI16" s="17">
        <f t="shared" si="17"/>
        <v>10.485578059999987</v>
      </c>
      <c r="AJ16" s="37">
        <f t="shared" si="17"/>
        <v>-3.7002494200000058</v>
      </c>
    </row>
    <row r="17" spans="1:36" x14ac:dyDescent="0.3">
      <c r="A17" s="101" t="s">
        <v>73</v>
      </c>
      <c r="B17" s="17">
        <v>27.304506528596193</v>
      </c>
      <c r="C17" s="17">
        <f t="shared" si="11"/>
        <v>236.48218898043206</v>
      </c>
      <c r="D17" s="82">
        <f t="shared" si="12"/>
        <v>-209.17768245183586</v>
      </c>
      <c r="E17" s="83">
        <f t="shared" si="14"/>
        <v>-0.88453884562589391</v>
      </c>
      <c r="F17" s="17">
        <v>399.64378965068704</v>
      </c>
      <c r="G17" s="17">
        <v>158.48908277211308</v>
      </c>
      <c r="H17" s="17">
        <v>53.82084191820028</v>
      </c>
      <c r="I17" s="17">
        <v>236.48218898043206</v>
      </c>
      <c r="J17" s="17">
        <v>22.448301421388592</v>
      </c>
      <c r="K17" s="17">
        <v>199.99193014259734</v>
      </c>
      <c r="L17" s="17">
        <v>506.61762808227297</v>
      </c>
      <c r="M17" s="17">
        <v>558.6459872749715</v>
      </c>
      <c r="N17" s="17">
        <v>311.94085741272227</v>
      </c>
      <c r="O17" s="17">
        <v>124.84467672401274</v>
      </c>
      <c r="P17" s="17">
        <v>114.3083979279568</v>
      </c>
      <c r="Q17" s="17">
        <v>-79.683974103132073</v>
      </c>
      <c r="R17" s="17">
        <v>-101.87344473672763</v>
      </c>
      <c r="S17" s="17">
        <v>-82.002803518836913</v>
      </c>
      <c r="T17" s="17">
        <v>-15.986031983733543</v>
      </c>
      <c r="U17" s="17">
        <v>-13.302902400016706</v>
      </c>
      <c r="V17" s="17">
        <v>12.11873808224923</v>
      </c>
      <c r="W17" s="17">
        <v>14.087077725143342</v>
      </c>
      <c r="X17" s="20">
        <f>X114</f>
        <v>37.523291984409887</v>
      </c>
      <c r="Y17" s="63">
        <f>Y114</f>
        <v>111.3275619874567</v>
      </c>
      <c r="Z17" s="17">
        <f t="shared" ref="Z17:AJ17" si="18">Z114</f>
        <v>38.048361107277259</v>
      </c>
      <c r="AA17" s="17">
        <f t="shared" si="18"/>
        <v>100.01185511898049</v>
      </c>
      <c r="AB17" s="17">
        <f t="shared" si="18"/>
        <v>61.172022379785872</v>
      </c>
      <c r="AC17" s="17">
        <f t="shared" si="18"/>
        <v>128.12070502536966</v>
      </c>
      <c r="AD17" s="17">
        <f t="shared" si="18"/>
        <v>27.336581067213757</v>
      </c>
      <c r="AE17" s="17">
        <f t="shared" si="18"/>
        <v>362.69730248526207</v>
      </c>
      <c r="AF17" s="17">
        <f t="shared" si="18"/>
        <v>605.68830020998098</v>
      </c>
      <c r="AG17" s="17">
        <f t="shared" si="18"/>
        <v>-17.774638510099894</v>
      </c>
      <c r="AH17" s="17">
        <f t="shared" si="18"/>
        <v>25.969790590000009</v>
      </c>
      <c r="AI17" s="17">
        <f t="shared" si="18"/>
        <v>26.317934170000001</v>
      </c>
      <c r="AJ17" s="37">
        <f t="shared" si="18"/>
        <v>17.533020790000002</v>
      </c>
    </row>
    <row r="18" spans="1:36" x14ac:dyDescent="0.3">
      <c r="A18" s="101" t="s">
        <v>57</v>
      </c>
      <c r="B18" s="17">
        <v>-157.45416297563213</v>
      </c>
      <c r="C18" s="17">
        <f t="shared" si="11"/>
        <v>-82.160442448955934</v>
      </c>
      <c r="D18" s="82">
        <f t="shared" si="12"/>
        <v>-75.293720526676196</v>
      </c>
      <c r="E18" s="83">
        <f t="shared" si="14"/>
        <v>0.91642301675108617</v>
      </c>
      <c r="F18" s="17">
        <v>7.8291592495075548</v>
      </c>
      <c r="G18" s="17">
        <v>-32.218069033590794</v>
      </c>
      <c r="H18" s="17">
        <v>10.784755320934444</v>
      </c>
      <c r="I18" s="17">
        <v>-82.160442448955934</v>
      </c>
      <c r="J18" s="17">
        <v>-21.885926698336281</v>
      </c>
      <c r="K18" s="17">
        <v>-11.549023971443056</v>
      </c>
      <c r="L18" s="17">
        <v>-31.80100555568799</v>
      </c>
      <c r="M18" s="17">
        <v>-76.488422007377437</v>
      </c>
      <c r="N18" s="17">
        <v>-11.5035252250218</v>
      </c>
      <c r="O18" s="17">
        <v>0.10024527490173796</v>
      </c>
      <c r="P18" s="17">
        <v>-108.64818087072246</v>
      </c>
      <c r="Q18" s="17">
        <v>-32.024370690961398</v>
      </c>
      <c r="R18" s="17">
        <v>21.307959296939757</v>
      </c>
      <c r="S18" s="17">
        <v>7.5359078051482271</v>
      </c>
      <c r="T18" s="17">
        <v>-11.103003381736649</v>
      </c>
      <c r="U18" s="17">
        <v>-38.50102151637487</v>
      </c>
      <c r="V18" s="17">
        <v>-29.33014893353571</v>
      </c>
      <c r="W18" s="17">
        <v>-12.132491777994701</v>
      </c>
      <c r="X18" s="20">
        <f>X127</f>
        <v>-29.146977753704221</v>
      </c>
      <c r="Y18" s="63">
        <f>Y127</f>
        <v>-15.456543350611199</v>
      </c>
      <c r="Z18" s="17">
        <f t="shared" ref="Z18:AJ18" si="19">Z127</f>
        <v>-6.7280281718054127</v>
      </c>
      <c r="AA18" s="17">
        <f t="shared" si="19"/>
        <v>-12.489891557304404</v>
      </c>
      <c r="AB18" s="17">
        <f t="shared" si="19"/>
        <v>-23.228027918943596</v>
      </c>
      <c r="AC18" s="17">
        <f t="shared" si="19"/>
        <v>-29.015102000855471</v>
      </c>
      <c r="AD18" s="17">
        <f t="shared" si="19"/>
        <v>-10.822606748299158</v>
      </c>
      <c r="AE18" s="17">
        <f t="shared" si="19"/>
        <v>-10.667227460482493</v>
      </c>
      <c r="AF18" s="17">
        <f t="shared" si="19"/>
        <v>-5.8793075527222243</v>
      </c>
      <c r="AG18" s="17">
        <f t="shared" si="19"/>
        <v>-1.5315017637155108</v>
      </c>
      <c r="AH18" s="17">
        <f t="shared" si="19"/>
        <v>7.7711352466317578</v>
      </c>
      <c r="AI18" s="17">
        <f t="shared" si="19"/>
        <v>-8.1674427424671983</v>
      </c>
      <c r="AJ18" s="37">
        <f t="shared" si="19"/>
        <v>-8.7003002282703861</v>
      </c>
    </row>
    <row r="19" spans="1:36" x14ac:dyDescent="0.3">
      <c r="A19" s="110" t="s">
        <v>74</v>
      </c>
      <c r="B19" s="16">
        <v>1650.196313382869</v>
      </c>
      <c r="C19" s="26">
        <f t="shared" si="11"/>
        <v>628.63504499757948</v>
      </c>
      <c r="D19" s="84">
        <f t="shared" si="12"/>
        <v>1021.5612683852895</v>
      </c>
      <c r="E19" s="85">
        <f t="shared" si="14"/>
        <v>1.6250466411544444</v>
      </c>
      <c r="F19" s="16">
        <v>1341.4152694455165</v>
      </c>
      <c r="G19" s="16">
        <v>1293.3793591217454</v>
      </c>
      <c r="H19" s="16">
        <v>991.58035196141475</v>
      </c>
      <c r="I19" s="16">
        <v>628.63504499757948</v>
      </c>
      <c r="J19" s="16">
        <v>709.55163643582534</v>
      </c>
      <c r="K19" s="16">
        <v>989.66690374959285</v>
      </c>
      <c r="L19" s="26">
        <v>831.77908268674321</v>
      </c>
      <c r="M19" s="26">
        <v>1581.8721172618125</v>
      </c>
      <c r="N19" s="26">
        <v>930.61922717731443</v>
      </c>
      <c r="O19" s="26">
        <v>1373.1717956703608</v>
      </c>
      <c r="P19" s="26">
        <v>564.79066948987065</v>
      </c>
      <c r="Q19" s="26">
        <v>510.07231882164251</v>
      </c>
      <c r="R19" s="26">
        <v>563.05985652715174</v>
      </c>
      <c r="S19" s="26">
        <v>511.58390577069463</v>
      </c>
      <c r="T19" s="26">
        <v>433.02103867506844</v>
      </c>
      <c r="U19" s="26">
        <v>422.62776868066612</v>
      </c>
      <c r="V19" s="26">
        <v>419.22650335728287</v>
      </c>
      <c r="W19" s="16">
        <v>342.47548277525578</v>
      </c>
      <c r="X19" s="26">
        <f t="shared" ref="X19:AJ19" si="20">SUM(X14:X18)</f>
        <v>143.75245075684111</v>
      </c>
      <c r="Y19" s="62">
        <f t="shared" si="20"/>
        <v>229.50362009325698</v>
      </c>
      <c r="Z19" s="16">
        <f t="shared" si="20"/>
        <v>208.56807870798667</v>
      </c>
      <c r="AA19" s="16">
        <f t="shared" si="20"/>
        <v>262.52824915471319</v>
      </c>
      <c r="AB19" s="16">
        <f t="shared" si="20"/>
        <v>225.07746264581743</v>
      </c>
      <c r="AC19" s="16">
        <f t="shared" si="20"/>
        <v>192.38968196313706</v>
      </c>
      <c r="AD19" s="16">
        <f t="shared" si="20"/>
        <v>224.72260772950847</v>
      </c>
      <c r="AE19" s="16">
        <f t="shared" si="20"/>
        <v>506.93137995025023</v>
      </c>
      <c r="AF19" s="16">
        <f t="shared" si="20"/>
        <v>686.3021484340079</v>
      </c>
      <c r="AG19" s="16">
        <f t="shared" si="20"/>
        <v>57.904942431579883</v>
      </c>
      <c r="AH19" s="16">
        <f t="shared" si="20"/>
        <v>105.09831203947266</v>
      </c>
      <c r="AI19" s="16">
        <f t="shared" si="20"/>
        <v>128.52736587941689</v>
      </c>
      <c r="AJ19" s="36">
        <f t="shared" si="20"/>
        <v>87.665422625921934</v>
      </c>
    </row>
    <row r="20" spans="1:36" x14ac:dyDescent="0.3">
      <c r="A20" s="120"/>
      <c r="B20" s="25"/>
      <c r="C20" s="25"/>
      <c r="D20" s="86"/>
      <c r="E20" s="87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6"/>
      <c r="Y20" s="68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121"/>
    </row>
    <row r="21" spans="1:36" x14ac:dyDescent="0.3">
      <c r="A21" s="112" t="s">
        <v>68</v>
      </c>
      <c r="B21" s="24">
        <v>0.15100566012778296</v>
      </c>
      <c r="C21" s="24">
        <f t="shared" ref="C21:C27" si="21">+I21</f>
        <v>6.2106625147951636E-2</v>
      </c>
      <c r="D21" s="88">
        <f t="shared" ref="D21:D27" si="22">+B21-C21</f>
        <v>8.8899034979831329E-2</v>
      </c>
      <c r="E21" s="83"/>
      <c r="F21" s="24">
        <v>0.12024549552732458</v>
      </c>
      <c r="G21" s="24">
        <v>0.12940789241623737</v>
      </c>
      <c r="H21" s="24">
        <v>0.10730172670931723</v>
      </c>
      <c r="I21" s="24">
        <v>6.2106625147951636E-2</v>
      </c>
      <c r="J21" s="24">
        <v>9.4279210077401768E-2</v>
      </c>
      <c r="K21" s="24">
        <v>0.12253931112432331</v>
      </c>
      <c r="L21" s="24">
        <v>7.0221708032207134E-2</v>
      </c>
      <c r="M21" s="24">
        <v>0.15367763939005716</v>
      </c>
      <c r="N21" s="24">
        <v>9.7274918701008836E-2</v>
      </c>
      <c r="O21" s="24">
        <v>0.14824508560287133</v>
      </c>
      <c r="P21" s="24">
        <v>0.10394977113087958</v>
      </c>
      <c r="Q21" s="24">
        <v>0.13666849565521885</v>
      </c>
      <c r="R21" s="24">
        <v>0.1392596666920459</v>
      </c>
      <c r="S21" s="24">
        <v>0.16056724518828866</v>
      </c>
      <c r="T21" s="24">
        <v>0.12403480189503001</v>
      </c>
      <c r="U21" s="24">
        <v>0.16652872264330468</v>
      </c>
      <c r="V21" s="24">
        <v>0.14886034028080269</v>
      </c>
      <c r="W21" s="24">
        <v>0.174977363548426</v>
      </c>
      <c r="X21" s="32">
        <v>0.19901074645013736</v>
      </c>
      <c r="Y21" s="64">
        <v>0.19901074645013736</v>
      </c>
      <c r="Z21" s="24">
        <v>0.1655868580669573</v>
      </c>
      <c r="AA21" s="24">
        <v>0.16617890771043595</v>
      </c>
      <c r="AB21" s="24">
        <v>8.0549584039089545E-2</v>
      </c>
      <c r="AC21" s="24">
        <v>0.18281809534255711</v>
      </c>
      <c r="AD21" s="24">
        <v>0.2591279313504396</v>
      </c>
      <c r="AE21" s="24">
        <v>0.23790307083438181</v>
      </c>
      <c r="AF21" s="24">
        <v>0.2139959971998224</v>
      </c>
      <c r="AG21" s="24">
        <v>0.26653521600375102</v>
      </c>
      <c r="AH21" s="24">
        <v>0.35993873643355151</v>
      </c>
      <c r="AI21" s="24">
        <v>0.31101909752496404</v>
      </c>
      <c r="AJ21" s="39">
        <v>0.26690143629442681</v>
      </c>
    </row>
    <row r="22" spans="1:36" x14ac:dyDescent="0.3">
      <c r="A22" s="112" t="s">
        <v>66</v>
      </c>
      <c r="B22" s="24">
        <v>0.42475708776286614</v>
      </c>
      <c r="C22" s="24">
        <f t="shared" si="21"/>
        <v>-1.0356499204251994E-2</v>
      </c>
      <c r="D22" s="88">
        <f t="shared" si="22"/>
        <v>0.4351135869671181</v>
      </c>
      <c r="E22" s="83"/>
      <c r="F22" s="24">
        <v>2.414704809370927E-2</v>
      </c>
      <c r="G22" s="24">
        <v>0.16543258632112245</v>
      </c>
      <c r="H22" s="24">
        <v>0.14281174499966628</v>
      </c>
      <c r="I22" s="24">
        <v>-1.0356499204251994E-2</v>
      </c>
      <c r="J22" s="24">
        <v>0.17139463257251483</v>
      </c>
      <c r="K22" s="24">
        <v>8.0853123863921406E-2</v>
      </c>
      <c r="L22" s="24">
        <v>3.4355745626517775E-2</v>
      </c>
      <c r="M22" s="24">
        <v>5.1590173238512387E-2</v>
      </c>
      <c r="N22" s="24">
        <v>0.1180528497152737</v>
      </c>
      <c r="O22" s="24">
        <v>0.15525343429590005</v>
      </c>
      <c r="P22" s="24">
        <v>0.37386742392538491</v>
      </c>
      <c r="Q22" s="24">
        <v>0.26966382492845664</v>
      </c>
      <c r="R22" s="24">
        <v>0.38633838124804754</v>
      </c>
      <c r="S22" s="24">
        <v>0.30140032736316291</v>
      </c>
      <c r="T22" s="24">
        <v>0.4140206668875131</v>
      </c>
      <c r="U22" s="24">
        <v>0.39130557375479486</v>
      </c>
      <c r="V22" s="24">
        <v>0.4389411199956671</v>
      </c>
      <c r="W22" s="24">
        <v>0.27243683074062774</v>
      </c>
      <c r="X22" s="32">
        <v>0.24704660445020521</v>
      </c>
      <c r="Y22" s="64">
        <v>0.24704660445020521</v>
      </c>
      <c r="Z22" s="24">
        <v>0.29913751601391037</v>
      </c>
      <c r="AA22" s="24">
        <v>0.2892374858359526</v>
      </c>
      <c r="AB22" s="24">
        <v>0.20484588800637188</v>
      </c>
      <c r="AC22" s="24">
        <v>0.20882864496749487</v>
      </c>
      <c r="AD22" s="24">
        <v>0.28083226419425572</v>
      </c>
      <c r="AE22" s="24">
        <v>0.23139113508896428</v>
      </c>
      <c r="AF22" s="24">
        <v>0.14121489373265603</v>
      </c>
      <c r="AG22" s="24">
        <v>0.12092436413224186</v>
      </c>
      <c r="AH22" s="24">
        <v>0.12463241638474773</v>
      </c>
      <c r="AI22" s="24">
        <v>0.19223895706657981</v>
      </c>
      <c r="AJ22" s="39">
        <v>0.18001736119496192</v>
      </c>
    </row>
    <row r="23" spans="1:36" x14ac:dyDescent="0.3">
      <c r="A23" s="112" t="s">
        <v>67</v>
      </c>
      <c r="B23" s="24">
        <v>0.14025876406966692</v>
      </c>
      <c r="C23" s="24">
        <f t="shared" si="21"/>
        <v>7.9812816889670082E-2</v>
      </c>
      <c r="D23" s="88">
        <f t="shared" si="22"/>
        <v>6.0445947179996837E-2</v>
      </c>
      <c r="E23" s="83"/>
      <c r="F23" s="24">
        <v>-5.2732975591284044E-2</v>
      </c>
      <c r="G23" s="24">
        <v>2.0997877260636216E-2</v>
      </c>
      <c r="H23" s="24">
        <v>6.5498894771871721E-2</v>
      </c>
      <c r="I23" s="24">
        <v>7.9812816889670082E-2</v>
      </c>
      <c r="J23" s="24">
        <v>0.10269078254934717</v>
      </c>
      <c r="K23" s="24">
        <v>5.2351602623236765E-2</v>
      </c>
      <c r="L23" s="24">
        <v>-7.4170253718005369E-2</v>
      </c>
      <c r="M23" s="24">
        <v>-2.0886436796274631E-2</v>
      </c>
      <c r="N23" s="24">
        <v>-0.13555006828103441</v>
      </c>
      <c r="O23" s="24">
        <v>6.865873949090226E-2</v>
      </c>
      <c r="P23" s="24">
        <v>0.16563318599185634</v>
      </c>
      <c r="Q23" s="24">
        <v>0.13495167993467966</v>
      </c>
      <c r="R23" s="24">
        <v>0.11076892715218165</v>
      </c>
      <c r="S23" s="24">
        <v>0.10998618044496163</v>
      </c>
      <c r="T23" s="24">
        <v>0.13151542172232672</v>
      </c>
      <c r="U23" s="24">
        <v>7.008854308759754E-3</v>
      </c>
      <c r="V23" s="24">
        <v>6.4158042624839651E-2</v>
      </c>
      <c r="W23" s="24">
        <v>8.9982245290363722E-2</v>
      </c>
      <c r="X23" s="32">
        <v>-1.0785448150280916E-2</v>
      </c>
      <c r="Y23" s="64">
        <v>-1.0785448150280916E-2</v>
      </c>
      <c r="Z23" s="24">
        <v>6.456278070679157E-2</v>
      </c>
      <c r="AA23" s="24">
        <v>4.7427757960016789E-2</v>
      </c>
      <c r="AB23" s="24">
        <v>0.10030090336719737</v>
      </c>
      <c r="AC23" s="24">
        <v>-4.6239115152096555E-2</v>
      </c>
      <c r="AD23" s="24">
        <v>0.12492981870650806</v>
      </c>
      <c r="AE23" s="24">
        <v>7.2501529946231838E-2</v>
      </c>
      <c r="AF23" s="24">
        <v>6.8631431054803849E-2</v>
      </c>
      <c r="AG23" s="24">
        <v>5.3404155071061471E-2</v>
      </c>
      <c r="AH23" s="24">
        <v>4.9245612153779109E-2</v>
      </c>
      <c r="AI23" s="24">
        <v>9.6410968549275236E-2</v>
      </c>
      <c r="AJ23" s="39">
        <v>6.6964655808750412E-2</v>
      </c>
    </row>
    <row r="24" spans="1:36" x14ac:dyDescent="0.3">
      <c r="A24" s="112" t="s">
        <v>72</v>
      </c>
      <c r="B24" s="24">
        <v>-8.8838007831150714E-2</v>
      </c>
      <c r="C24" s="24">
        <f t="shared" si="21"/>
        <v>-0.19482773189076943</v>
      </c>
      <c r="D24" s="88">
        <f t="shared" si="22"/>
        <v>0.10598972405961872</v>
      </c>
      <c r="E24" s="83"/>
      <c r="F24" s="24">
        <v>-0.22057731894894786</v>
      </c>
      <c r="G24" s="24">
        <v>-6.6853998046541427E-3</v>
      </c>
      <c r="H24" s="24">
        <v>-1.5422051924609973E-2</v>
      </c>
      <c r="I24" s="24">
        <v>-0.19482773189076943</v>
      </c>
      <c r="J24" s="24">
        <v>0.2273741086509673</v>
      </c>
      <c r="K24" s="24">
        <v>0.24476143235719475</v>
      </c>
      <c r="L24" s="24">
        <v>4.2761542121965389E-2</v>
      </c>
      <c r="M24" s="24">
        <v>1.0570533361621524</v>
      </c>
      <c r="N24" s="24">
        <v>1.4644205075259759E-2</v>
      </c>
      <c r="O24" s="24">
        <v>4.3524134533603043E-2</v>
      </c>
      <c r="P24" s="24">
        <v>0.25456592343614903</v>
      </c>
      <c r="Q24" s="24">
        <v>0.2690347558505129</v>
      </c>
      <c r="R24" s="24">
        <v>0.16972482469160019</v>
      </c>
      <c r="S24" s="24">
        <v>0.22355687658180501</v>
      </c>
      <c r="T24" s="24">
        <v>0.1989769623036802</v>
      </c>
      <c r="U24" s="24">
        <v>0.35160932683936552</v>
      </c>
      <c r="V24" s="24">
        <v>0.35292946726160052</v>
      </c>
      <c r="W24" s="24">
        <v>0.28223097728682817</v>
      </c>
      <c r="X24" s="32">
        <v>0.42097235161359581</v>
      </c>
      <c r="Y24" s="64">
        <v>0.42097235161359581</v>
      </c>
      <c r="Z24" s="24">
        <v>0.34836191587266208</v>
      </c>
      <c r="AA24" s="24">
        <v>0.37055645442232876</v>
      </c>
      <c r="AB24" s="24">
        <v>0.48118961715904318</v>
      </c>
      <c r="AC24" s="24">
        <v>0.31847794962237314</v>
      </c>
      <c r="AD24" s="24">
        <v>0.45883441574125933</v>
      </c>
      <c r="AE24" s="24">
        <v>0.35260347511303725</v>
      </c>
      <c r="AF24" s="24">
        <v>0.10749349741603931</v>
      </c>
      <c r="AG24" s="24">
        <v>0.24001000201334244</v>
      </c>
      <c r="AH24" s="24">
        <v>0.18598280506773129</v>
      </c>
      <c r="AI24" s="24">
        <v>0.14997591681185202</v>
      </c>
      <c r="AJ24" s="39">
        <v>-5.880505681002212E-2</v>
      </c>
    </row>
    <row r="25" spans="1:36" x14ac:dyDescent="0.3">
      <c r="A25" s="112" t="s">
        <v>73</v>
      </c>
      <c r="B25" s="24">
        <v>5.56452270207594E-2</v>
      </c>
      <c r="C25" s="24">
        <f t="shared" si="21"/>
        <v>0.36709905658814135</v>
      </c>
      <c r="D25" s="88">
        <f t="shared" si="22"/>
        <v>-0.31145382956738193</v>
      </c>
      <c r="E25" s="83"/>
      <c r="F25" s="24">
        <v>0.37043710953152892</v>
      </c>
      <c r="G25" s="24">
        <v>0.38818536101690154</v>
      </c>
      <c r="H25" s="24">
        <v>0.18538632332159732</v>
      </c>
      <c r="I25" s="24">
        <v>0.36709905658814135</v>
      </c>
      <c r="J25" s="24">
        <v>6.6520715858189139E-2</v>
      </c>
      <c r="K25" s="24">
        <v>0.43494261231652598</v>
      </c>
      <c r="L25" s="24">
        <v>0.14944965993998954</v>
      </c>
      <c r="M25" s="24">
        <v>0.44685585083282758</v>
      </c>
      <c r="N25" s="24">
        <v>0.26370281406319784</v>
      </c>
      <c r="O25" s="24">
        <v>0.25961355430217919</v>
      </c>
      <c r="P25" s="24">
        <v>0.23362000364824601</v>
      </c>
      <c r="Q25" s="24">
        <v>-9.2195616550141607E-2</v>
      </c>
      <c r="R25" s="24">
        <v>-3.0142897108905582</v>
      </c>
      <c r="S25" s="24">
        <v>-1.1004723211845646</v>
      </c>
      <c r="T25" s="24">
        <v>-0.4567560708827974</v>
      </c>
      <c r="U25" s="24">
        <v>-0.34736615326209819</v>
      </c>
      <c r="V25" s="24">
        <v>0.24108696955968892</v>
      </c>
      <c r="W25" s="24">
        <v>0.24843851681007212</v>
      </c>
      <c r="X25" s="32">
        <v>1.9784904359857016</v>
      </c>
      <c r="Y25" s="64">
        <v>1.9784904359857016</v>
      </c>
      <c r="Z25" s="24">
        <v>0.72059017073464404</v>
      </c>
      <c r="AA25" s="24">
        <v>1.0984303587444142</v>
      </c>
      <c r="AB25" s="24">
        <v>0.49414921341270929</v>
      </c>
      <c r="AC25" s="24">
        <v>0.95921588279319403</v>
      </c>
      <c r="AD25" s="24">
        <v>0.22594410134609388</v>
      </c>
      <c r="AE25" s="24">
        <v>0.68349179510031965</v>
      </c>
      <c r="AF25" s="24">
        <v>0.44869284714434082</v>
      </c>
      <c r="AG25" s="24">
        <v>-0.51037584031228844</v>
      </c>
      <c r="AH25" s="24">
        <v>0.83045592897949405</v>
      </c>
      <c r="AI25" s="24">
        <v>1.0224801891947557</v>
      </c>
      <c r="AJ25" s="39">
        <v>0.65985697993834613</v>
      </c>
    </row>
    <row r="26" spans="1:36" x14ac:dyDescent="0.3">
      <c r="A26" s="112" t="s">
        <v>57</v>
      </c>
      <c r="B26" s="24">
        <v>1.469515905667603</v>
      </c>
      <c r="C26" s="24">
        <f t="shared" si="21"/>
        <v>0.77424758656760917</v>
      </c>
      <c r="D26" s="88">
        <f t="shared" si="22"/>
        <v>0.69526831909999387</v>
      </c>
      <c r="E26" s="83"/>
      <c r="F26" s="24">
        <v>-6.2117418868550198E-2</v>
      </c>
      <c r="G26" s="24">
        <v>0.33078354891166906</v>
      </c>
      <c r="H26" s="24">
        <v>-0.11292834642980162</v>
      </c>
      <c r="I26" s="24">
        <v>0.77424758656760917</v>
      </c>
      <c r="J26" s="24">
        <v>0.22734586570050164</v>
      </c>
      <c r="K26" s="24">
        <v>9.6910650511408791E-2</v>
      </c>
      <c r="L26" s="24">
        <v>0.34396534699471459</v>
      </c>
      <c r="M26" s="24">
        <v>0.86970499389837297</v>
      </c>
      <c r="N26" s="24">
        <v>0.1272381938037554</v>
      </c>
      <c r="O26" s="24">
        <v>-1.0390238410924028E-3</v>
      </c>
      <c r="P26" s="24">
        <v>1.120031645688875</v>
      </c>
      <c r="Q26" s="24">
        <v>0.32804358869082445</v>
      </c>
      <c r="R26" s="24">
        <v>-0.23434234601645987</v>
      </c>
      <c r="S26" s="24">
        <v>-8.0767510058343803E-2</v>
      </c>
      <c r="T26" s="24">
        <v>0.12066446995322466</v>
      </c>
      <c r="U26" s="24">
        <v>0.55026823882237175</v>
      </c>
      <c r="V26" s="24">
        <v>0.35025338720558902</v>
      </c>
      <c r="W26" s="24">
        <v>0.22647309836959759</v>
      </c>
      <c r="X26" s="32">
        <v>0.15039349879149941</v>
      </c>
      <c r="Y26" s="64">
        <v>0.15039349879149941</v>
      </c>
      <c r="Z26" s="24">
        <v>8.453810280848098E-2</v>
      </c>
      <c r="AA26" s="24">
        <v>0.16201382584314636</v>
      </c>
      <c r="AB26" s="24">
        <v>0.27317392035525739</v>
      </c>
      <c r="AC26" s="24">
        <v>0.31500983247813463</v>
      </c>
      <c r="AD26" s="24">
        <v>0.13085996779024028</v>
      </c>
      <c r="AE26" s="24">
        <v>0.12720774439667024</v>
      </c>
      <c r="AF26" s="24">
        <v>6.5511962441934218E-2</v>
      </c>
      <c r="AG26" s="24">
        <v>1.9364752333335785E-2</v>
      </c>
      <c r="AH26" s="24">
        <v>-0.11400109260147845</v>
      </c>
      <c r="AI26" s="24">
        <v>9.9029710436831925E-2</v>
      </c>
      <c r="AJ26" s="39">
        <v>0.10015840881786491</v>
      </c>
    </row>
    <row r="27" spans="1:36" s="1" customFormat="1" ht="15" thickBot="1" x14ac:dyDescent="0.35">
      <c r="A27" s="122" t="s">
        <v>75</v>
      </c>
      <c r="B27" s="107">
        <v>0.14611394895911547</v>
      </c>
      <c r="C27" s="80">
        <f t="shared" si="21"/>
        <v>6.8973993583747895E-2</v>
      </c>
      <c r="D27" s="89">
        <f t="shared" si="22"/>
        <v>7.713995537536758E-2</v>
      </c>
      <c r="E27" s="90"/>
      <c r="F27" s="107">
        <v>0.13601239626138595</v>
      </c>
      <c r="G27" s="107">
        <v>0.1346954280134614</v>
      </c>
      <c r="H27" s="107">
        <v>0.11154937404844378</v>
      </c>
      <c r="I27" s="107">
        <v>6.8973993583747895E-2</v>
      </c>
      <c r="J27" s="107">
        <v>9.9408600510385109E-2</v>
      </c>
      <c r="K27" s="108">
        <v>0.13793426897660491</v>
      </c>
      <c r="L27" s="80">
        <v>8.8566496353560314E-2</v>
      </c>
      <c r="M27" s="80">
        <v>0.17697407518586097</v>
      </c>
      <c r="N27" s="80">
        <v>0.1109863377718986</v>
      </c>
      <c r="O27" s="80">
        <v>0.15124680525156298</v>
      </c>
      <c r="P27" s="80">
        <v>0.14624775953099245</v>
      </c>
      <c r="Q27" s="80">
        <v>0.10775877280808094</v>
      </c>
      <c r="R27" s="80">
        <v>0.1475017078689472</v>
      </c>
      <c r="S27" s="80">
        <v>0.15171244099911374</v>
      </c>
      <c r="T27" s="80">
        <v>0.17054167382789787</v>
      </c>
      <c r="U27" s="80">
        <v>0.16729171993213407</v>
      </c>
      <c r="V27" s="80">
        <v>0.18910259301900262</v>
      </c>
      <c r="W27" s="80">
        <v>0.18101062825562778</v>
      </c>
      <c r="X27" s="123">
        <v>0.23188535891883572</v>
      </c>
      <c r="Y27" s="124">
        <v>0.23188535891883572</v>
      </c>
      <c r="Z27" s="80">
        <v>0.20072108486319271</v>
      </c>
      <c r="AA27" s="80">
        <v>0.22083893835937146</v>
      </c>
      <c r="AB27" s="80">
        <v>0.16202711633336797</v>
      </c>
      <c r="AC27" s="80">
        <v>0.20105947296358129</v>
      </c>
      <c r="AD27" s="80">
        <v>0.25055126921445214</v>
      </c>
      <c r="AE27" s="80">
        <v>0.33555014454607979</v>
      </c>
      <c r="AF27" s="80">
        <v>0.30672129510009116</v>
      </c>
      <c r="AG27" s="80">
        <v>0.16044819631518306</v>
      </c>
      <c r="AH27" s="80">
        <v>0.23775779417451615</v>
      </c>
      <c r="AI27" s="80">
        <v>0.23067204456009066</v>
      </c>
      <c r="AJ27" s="125">
        <v>0.17883432853910142</v>
      </c>
    </row>
    <row r="28" spans="1:36" x14ac:dyDescent="0.3">
      <c r="A28" s="18"/>
      <c r="B28" s="22"/>
      <c r="C28" s="22"/>
      <c r="D28" s="71"/>
      <c r="E28" s="72"/>
      <c r="F28" s="72"/>
      <c r="G28" s="72"/>
      <c r="H28" s="72"/>
      <c r="I28" s="72"/>
      <c r="J28" s="72"/>
      <c r="K28" s="72"/>
      <c r="L28" s="72"/>
      <c r="M28" s="22"/>
      <c r="N28" s="22"/>
      <c r="O28" s="72"/>
      <c r="P28" s="22"/>
      <c r="Q28" s="22"/>
      <c r="R28" s="22"/>
      <c r="S28" s="70"/>
      <c r="T28" s="70"/>
      <c r="U28" s="70"/>
      <c r="V28" s="72"/>
      <c r="W28" s="22"/>
      <c r="X28" s="23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</row>
    <row r="29" spans="1:36" ht="15" thickBot="1" x14ac:dyDescent="0.35">
      <c r="A29" s="18"/>
      <c r="B29" s="22"/>
      <c r="C29" s="22"/>
      <c r="D29" s="71"/>
      <c r="E29" s="72"/>
      <c r="F29" s="72"/>
      <c r="G29" s="72"/>
      <c r="H29" s="72"/>
      <c r="I29" s="72"/>
      <c r="J29" s="72"/>
      <c r="K29" s="72"/>
      <c r="L29" s="72"/>
      <c r="M29" s="22"/>
      <c r="N29" s="22"/>
      <c r="O29" s="72"/>
      <c r="P29" s="22"/>
      <c r="Q29" s="22"/>
      <c r="R29" s="22"/>
      <c r="S29" s="70"/>
      <c r="T29" s="70"/>
      <c r="U29" s="70"/>
      <c r="V29" s="72"/>
      <c r="W29" s="22"/>
      <c r="X29" s="23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</row>
    <row r="30" spans="1:36" ht="27.6" customHeight="1" x14ac:dyDescent="0.3">
      <c r="A30" s="109" t="s">
        <v>64</v>
      </c>
      <c r="B30" s="204" t="s">
        <v>37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6"/>
    </row>
    <row r="31" spans="1:36" ht="25.5" customHeight="1" x14ac:dyDescent="0.3">
      <c r="A31" s="101"/>
      <c r="B31" s="15" t="str">
        <f>+B3</f>
        <v>2024.10-12. hó</v>
      </c>
      <c r="C31" s="15" t="str">
        <f t="shared" ref="C31" si="23">+C3</f>
        <v>2023.10-12. hó</v>
      </c>
      <c r="D31" s="76" t="s">
        <v>62</v>
      </c>
      <c r="E31" s="77" t="s">
        <v>43</v>
      </c>
      <c r="F31" s="15" t="str">
        <f>+F3</f>
        <v>2024.7-9. hó</v>
      </c>
      <c r="G31" s="15" t="str">
        <f>+G3</f>
        <v>2024.4-6. hó</v>
      </c>
      <c r="H31" s="15" t="str">
        <f>+H3</f>
        <v>2024.1-3. hó</v>
      </c>
      <c r="I31" s="15" t="str">
        <f t="shared" ref="I31:O31" si="24">+I3</f>
        <v>2023.10-12. hó</v>
      </c>
      <c r="J31" s="15" t="str">
        <f t="shared" si="24"/>
        <v>2023.7-9. hó</v>
      </c>
      <c r="K31" s="15" t="str">
        <f t="shared" si="24"/>
        <v>2023.4-6. hó</v>
      </c>
      <c r="L31" s="15" t="str">
        <f t="shared" si="24"/>
        <v>2023.1-3. hó</v>
      </c>
      <c r="M31" s="15" t="str">
        <f t="shared" si="24"/>
        <v>2022 10-12. hó</v>
      </c>
      <c r="N31" s="15" t="str">
        <f t="shared" si="24"/>
        <v>2022 7-9. hó</v>
      </c>
      <c r="O31" s="15" t="str">
        <f t="shared" si="24"/>
        <v xml:space="preserve"> 2022 4-6. hó</v>
      </c>
      <c r="P31" s="15" t="str">
        <f t="shared" ref="P31" si="25">+P3</f>
        <v>2022.1-3.</v>
      </c>
      <c r="Q31" s="15" t="str">
        <f t="shared" ref="Q31:U31" si="26">+Q3</f>
        <v xml:space="preserve"> 2021.10-12. hó</v>
      </c>
      <c r="R31" s="15" t="str">
        <f t="shared" si="26"/>
        <v xml:space="preserve"> 2021        7-9. hó</v>
      </c>
      <c r="S31" s="15" t="str">
        <f t="shared" si="26"/>
        <v>2021
4-6. hó</v>
      </c>
      <c r="T31" s="15" t="str">
        <f t="shared" si="26"/>
        <v>2021
1-3. hó</v>
      </c>
      <c r="U31" s="15" t="str">
        <f t="shared" si="26"/>
        <v>2020
10-12. hó</v>
      </c>
      <c r="V31" s="15" t="s">
        <v>88</v>
      </c>
      <c r="W31" s="15" t="s">
        <v>87</v>
      </c>
      <c r="X31" s="15" t="s">
        <v>61</v>
      </c>
      <c r="Y31" s="15" t="s">
        <v>56</v>
      </c>
      <c r="Z31" s="15" t="s">
        <v>55</v>
      </c>
      <c r="AA31" s="15" t="s">
        <v>54</v>
      </c>
      <c r="AB31" s="15" t="s">
        <v>52</v>
      </c>
      <c r="AC31" s="15" t="s">
        <v>50</v>
      </c>
      <c r="AD31" s="15" t="s">
        <v>49</v>
      </c>
      <c r="AE31" s="15" t="s">
        <v>48</v>
      </c>
      <c r="AF31" s="15" t="s">
        <v>51</v>
      </c>
      <c r="AG31" s="15" t="s">
        <v>45</v>
      </c>
      <c r="AH31" s="15" t="s">
        <v>46</v>
      </c>
      <c r="AI31" s="15" t="s">
        <v>47</v>
      </c>
      <c r="AJ31" s="34" t="s">
        <v>44</v>
      </c>
    </row>
    <row r="32" spans="1:36" x14ac:dyDescent="0.3">
      <c r="A32" s="101"/>
      <c r="B32" s="4"/>
      <c r="C32" s="4"/>
      <c r="D32" s="5"/>
      <c r="E32" s="81"/>
      <c r="F32" s="5"/>
      <c r="G32" s="4"/>
      <c r="H32" s="5"/>
      <c r="I32" s="5"/>
      <c r="J32" s="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35"/>
    </row>
    <row r="33" spans="1:37" x14ac:dyDescent="0.3">
      <c r="A33" s="110" t="s">
        <v>32</v>
      </c>
      <c r="B33" s="16">
        <v>606.33407136316896</v>
      </c>
      <c r="C33" s="16">
        <f>+I33</f>
        <v>527.85282133703561</v>
      </c>
      <c r="D33" s="84">
        <f>+B33-C33</f>
        <v>78.481250026133353</v>
      </c>
      <c r="E33" s="85">
        <f t="shared" ref="E33:E37" si="27">+D33/C33</f>
        <v>0.14868017533247746</v>
      </c>
      <c r="F33" s="16">
        <v>525.11836018925635</v>
      </c>
      <c r="G33" s="16">
        <v>563.19259981509401</v>
      </c>
      <c r="H33" s="16">
        <v>601.1889488613391</v>
      </c>
      <c r="I33" s="16">
        <v>527.85282133703561</v>
      </c>
      <c r="J33" s="16">
        <v>558.69078607983056</v>
      </c>
      <c r="K33" s="16">
        <v>576.65691242438561</v>
      </c>
      <c r="L33" s="16">
        <v>584.38180992090781</v>
      </c>
      <c r="M33" s="16">
        <v>573.60721136168331</v>
      </c>
      <c r="N33" s="16">
        <v>575.54623779264864</v>
      </c>
      <c r="O33" s="16">
        <v>713.8430782759898</v>
      </c>
      <c r="P33" s="16">
        <v>564.34282365476611</v>
      </c>
      <c r="Q33" s="16">
        <v>518.74537417432555</v>
      </c>
      <c r="R33" s="16">
        <v>464.83111024977802</v>
      </c>
      <c r="S33" s="16">
        <v>453.86178726477038</v>
      </c>
      <c r="T33" s="16">
        <v>444.84856389297897</v>
      </c>
      <c r="U33" s="16">
        <v>430.99459349206887</v>
      </c>
      <c r="V33" s="16">
        <v>390.37143370076751</v>
      </c>
      <c r="W33" s="16">
        <v>219.59449470337157</v>
      </c>
      <c r="X33" s="16">
        <v>425.98808903761727</v>
      </c>
      <c r="Y33" s="16">
        <v>373.94648090326615</v>
      </c>
      <c r="Z33" s="16">
        <v>385.46620896230775</v>
      </c>
      <c r="AA33" s="16">
        <v>400.48225376298984</v>
      </c>
      <c r="AB33" s="16">
        <v>417.58124897545162</v>
      </c>
      <c r="AC33" s="16">
        <v>350.11001290604196</v>
      </c>
      <c r="AD33" s="16">
        <v>338.51664134665344</v>
      </c>
      <c r="AE33" s="16">
        <v>365.03957893627552</v>
      </c>
      <c r="AF33" s="16">
        <v>361.57424152174582</v>
      </c>
      <c r="AG33" s="16">
        <v>307.22144800513792</v>
      </c>
      <c r="AH33" s="16">
        <v>310.25675191387677</v>
      </c>
      <c r="AI33" s="16">
        <v>320.01225714014703</v>
      </c>
      <c r="AJ33" s="36">
        <v>331.42461957685941</v>
      </c>
      <c r="AK33" s="18"/>
    </row>
    <row r="34" spans="1:37" x14ac:dyDescent="0.3">
      <c r="A34" s="101" t="s">
        <v>33</v>
      </c>
      <c r="B34" s="17">
        <v>24.737282787500384</v>
      </c>
      <c r="C34" s="17">
        <f>+I34</f>
        <v>90.096907937569867</v>
      </c>
      <c r="D34" s="82">
        <f>+B34-C34</f>
        <v>-65.35962515006949</v>
      </c>
      <c r="E34" s="83">
        <f t="shared" si="27"/>
        <v>-0.72543693947142573</v>
      </c>
      <c r="F34" s="17">
        <v>16.130589171034305</v>
      </c>
      <c r="G34" s="17">
        <v>32.863291806241897</v>
      </c>
      <c r="H34" s="17">
        <v>54.746160522033897</v>
      </c>
      <c r="I34" s="17">
        <v>90.096907937569867</v>
      </c>
      <c r="J34" s="17">
        <v>119.05241591295082</v>
      </c>
      <c r="K34" s="17">
        <v>157.86265583858491</v>
      </c>
      <c r="L34" s="17">
        <v>154.23066947437499</v>
      </c>
      <c r="M34" s="17">
        <v>139.24450114704408</v>
      </c>
      <c r="N34" s="17">
        <v>163.54892161092943</v>
      </c>
      <c r="O34" s="17">
        <v>203.72549254211131</v>
      </c>
      <c r="P34" s="17">
        <v>36.962928931356451</v>
      </c>
      <c r="Q34" s="17">
        <v>41.343034607077421</v>
      </c>
      <c r="R34" s="17">
        <v>32.012370499940793</v>
      </c>
      <c r="S34" s="17">
        <v>28.699079340829048</v>
      </c>
      <c r="T34" s="17">
        <v>32.384122222799995</v>
      </c>
      <c r="U34" s="17">
        <v>25.633823713856103</v>
      </c>
      <c r="V34" s="17">
        <v>24.828609407983926</v>
      </c>
      <c r="W34" s="17">
        <v>17.782490759100614</v>
      </c>
      <c r="X34" s="17">
        <v>33.080270631759376</v>
      </c>
      <c r="Y34" s="17">
        <v>29.860815815990804</v>
      </c>
      <c r="Z34" s="17">
        <v>28.846898400132105</v>
      </c>
      <c r="AA34" s="17">
        <v>32.738078162369668</v>
      </c>
      <c r="AB34" s="17">
        <v>30.468824011669351</v>
      </c>
      <c r="AC34" s="17">
        <v>39.076519505146237</v>
      </c>
      <c r="AD34" s="17">
        <v>25.037669666471839</v>
      </c>
      <c r="AE34" s="17">
        <v>28.899553265081941</v>
      </c>
      <c r="AF34" s="17">
        <v>39.676566870000002</v>
      </c>
      <c r="AG34" s="17">
        <v>34.820611728899991</v>
      </c>
      <c r="AH34" s="17">
        <v>36.977043915419998</v>
      </c>
      <c r="AI34" s="17">
        <v>34.116233800180005</v>
      </c>
      <c r="AJ34" s="37">
        <v>57.707223736300008</v>
      </c>
    </row>
    <row r="35" spans="1:37" x14ac:dyDescent="0.3">
      <c r="A35" s="110" t="s">
        <v>34</v>
      </c>
      <c r="B35" s="16">
        <v>581.5967885756686</v>
      </c>
      <c r="C35" s="16">
        <f>+I35</f>
        <v>437.75591339946573</v>
      </c>
      <c r="D35" s="84">
        <f>+B35-C35</f>
        <v>143.84087517620287</v>
      </c>
      <c r="E35" s="85">
        <f t="shared" si="27"/>
        <v>0.32858693800200856</v>
      </c>
      <c r="F35" s="16">
        <v>508.98777101822202</v>
      </c>
      <c r="G35" s="16">
        <v>530.32930800885208</v>
      </c>
      <c r="H35" s="16">
        <v>546.44278833930525</v>
      </c>
      <c r="I35" s="16">
        <v>437.75591339946573</v>
      </c>
      <c r="J35" s="16">
        <v>439.63837016687972</v>
      </c>
      <c r="K35" s="16">
        <v>418.79425658580067</v>
      </c>
      <c r="L35" s="16">
        <v>430.15114044653285</v>
      </c>
      <c r="M35" s="16">
        <v>434.36271021463926</v>
      </c>
      <c r="N35" s="16">
        <v>411.99731618171921</v>
      </c>
      <c r="O35" s="16">
        <v>510.11758573387851</v>
      </c>
      <c r="P35" s="16">
        <v>527.37989472340962</v>
      </c>
      <c r="Q35" s="16">
        <v>477.40233956724813</v>
      </c>
      <c r="R35" s="16">
        <v>432.81873974983722</v>
      </c>
      <c r="S35" s="16">
        <v>425.16270792394135</v>
      </c>
      <c r="T35" s="16">
        <v>412.46444167017899</v>
      </c>
      <c r="U35" s="16">
        <v>405.36076977821278</v>
      </c>
      <c r="V35" s="16">
        <v>365.54282429278356</v>
      </c>
      <c r="W35" s="16">
        <v>201.81200394427094</v>
      </c>
      <c r="X35" s="16">
        <v>392.90781840585788</v>
      </c>
      <c r="Y35" s="16">
        <v>344.0856650872754</v>
      </c>
      <c r="Z35" s="16">
        <v>356.61931056217566</v>
      </c>
      <c r="AA35" s="16">
        <v>367.74417560062017</v>
      </c>
      <c r="AB35" s="16">
        <v>387.11242496378225</v>
      </c>
      <c r="AC35" s="16">
        <v>311.03349340089574</v>
      </c>
      <c r="AD35" s="16">
        <v>313.47897168018164</v>
      </c>
      <c r="AE35" s="16">
        <v>336.14002567119354</v>
      </c>
      <c r="AF35" s="16">
        <v>321.89767465174583</v>
      </c>
      <c r="AG35" s="16">
        <v>272.4008362762379</v>
      </c>
      <c r="AH35" s="16">
        <v>273.27970799845679</v>
      </c>
      <c r="AI35" s="16">
        <v>285.89602333996703</v>
      </c>
      <c r="AJ35" s="36">
        <v>273.71739584055939</v>
      </c>
    </row>
    <row r="36" spans="1:37" x14ac:dyDescent="0.3">
      <c r="A36" s="118" t="s">
        <v>35</v>
      </c>
      <c r="B36" s="27">
        <v>324.05209421204711</v>
      </c>
      <c r="C36" s="27">
        <f>+I36</f>
        <v>443.2226207236049</v>
      </c>
      <c r="D36" s="91">
        <f>+B36-C36</f>
        <v>-119.1705265115578</v>
      </c>
      <c r="E36" s="92">
        <f t="shared" si="27"/>
        <v>-0.26887284389276001</v>
      </c>
      <c r="F36" s="27">
        <v>496.3077127198423</v>
      </c>
      <c r="G36" s="27">
        <v>437.15889962452417</v>
      </c>
      <c r="H36" s="27">
        <v>460.58594547790227</v>
      </c>
      <c r="I36" s="27">
        <v>443.2226207236049</v>
      </c>
      <c r="J36" s="27">
        <v>343.88176816507769</v>
      </c>
      <c r="K36" s="27">
        <v>372.16974381856534</v>
      </c>
      <c r="L36" s="27">
        <v>410.07426763612608</v>
      </c>
      <c r="M36" s="27">
        <v>404.77021480963003</v>
      </c>
      <c r="N36" s="27">
        <v>344.05244266739248</v>
      </c>
      <c r="O36" s="27">
        <v>399.29117036392211</v>
      </c>
      <c r="P36" s="27">
        <v>316.39049703282444</v>
      </c>
      <c r="Q36" s="27">
        <v>337.51547780345606</v>
      </c>
      <c r="R36" s="27">
        <v>253.23664106220525</v>
      </c>
      <c r="S36" s="27">
        <v>288.36861666470935</v>
      </c>
      <c r="T36" s="27">
        <v>228.28794258325536</v>
      </c>
      <c r="U36" s="27">
        <v>236.71018308658421</v>
      </c>
      <c r="V36" s="27">
        <v>194.19274996985436</v>
      </c>
      <c r="W36" s="27">
        <v>141.98637575919483</v>
      </c>
      <c r="X36" s="27">
        <v>297.00536078983509</v>
      </c>
      <c r="Y36" s="27">
        <v>251.70345673401999</v>
      </c>
      <c r="Z36" s="27">
        <v>241.31190630589199</v>
      </c>
      <c r="AA36" s="27">
        <v>251.90969540029701</v>
      </c>
      <c r="AB36" s="27">
        <v>301.57262320259599</v>
      </c>
      <c r="AC36" s="27">
        <v>237.92049381617485</v>
      </c>
      <c r="AD36" s="27">
        <v>218.41257682336615</v>
      </c>
      <c r="AE36" s="27">
        <v>251.67310314873117</v>
      </c>
      <c r="AF36" s="27">
        <v>270.83800655878679</v>
      </c>
      <c r="AG36" s="27">
        <v>235.25027802842999</v>
      </c>
      <c r="AH36" s="27">
        <v>234.61165930774712</v>
      </c>
      <c r="AI36" s="27">
        <v>224.37720077882301</v>
      </c>
      <c r="AJ36" s="38">
        <v>214.05521038928904</v>
      </c>
    </row>
    <row r="37" spans="1:37" x14ac:dyDescent="0.3">
      <c r="A37" s="110" t="s">
        <v>63</v>
      </c>
      <c r="B37" s="16">
        <v>257.54469436362149</v>
      </c>
      <c r="C37" s="16">
        <f>+I37</f>
        <v>-5.466707324139179</v>
      </c>
      <c r="D37" s="84">
        <f>+B37-C37</f>
        <v>263.01140168776067</v>
      </c>
      <c r="E37" s="85">
        <f t="shared" si="27"/>
        <v>-48.111483950565443</v>
      </c>
      <c r="F37" s="16">
        <v>12.68005829837972</v>
      </c>
      <c r="G37" s="16">
        <v>93.170408384327914</v>
      </c>
      <c r="H37" s="16">
        <v>85.856842861402981</v>
      </c>
      <c r="I37" s="16">
        <v>-5.466707324139179</v>
      </c>
      <c r="J37" s="16">
        <v>95.756602001802037</v>
      </c>
      <c r="K37" s="16">
        <v>46.624512767235331</v>
      </c>
      <c r="L37" s="16">
        <v>20.076872810406769</v>
      </c>
      <c r="M37" s="16">
        <v>29.592495405009231</v>
      </c>
      <c r="N37" s="16">
        <v>67.94487351432673</v>
      </c>
      <c r="O37" s="16">
        <v>110.82641536995641</v>
      </c>
      <c r="P37" s="16">
        <v>210.98939769058518</v>
      </c>
      <c r="Q37" s="16">
        <v>139.88686176379207</v>
      </c>
      <c r="R37" s="16">
        <v>179.58209868763197</v>
      </c>
      <c r="S37" s="16">
        <v>136.794091259232</v>
      </c>
      <c r="T37" s="16">
        <v>184.17649908692363</v>
      </c>
      <c r="U37" s="16">
        <v>168.65058669162858</v>
      </c>
      <c r="V37" s="16">
        <v>171.3500743229292</v>
      </c>
      <c r="W37" s="16">
        <v>59.825628185076113</v>
      </c>
      <c r="X37" s="16">
        <v>95.902457616022787</v>
      </c>
      <c r="Y37" s="16">
        <v>92.382208353255407</v>
      </c>
      <c r="Z37" s="16">
        <v>115.30740425628366</v>
      </c>
      <c r="AA37" s="16">
        <v>115.83448020032316</v>
      </c>
      <c r="AB37" s="16">
        <v>85.539801761186254</v>
      </c>
      <c r="AC37" s="16">
        <v>73.112999584720882</v>
      </c>
      <c r="AD37" s="16">
        <v>95.066394856815492</v>
      </c>
      <c r="AE37" s="16">
        <v>84.466922522462369</v>
      </c>
      <c r="AF37" s="16">
        <v>51.059668092959043</v>
      </c>
      <c r="AG37" s="16">
        <v>37.150558247807908</v>
      </c>
      <c r="AH37" s="16">
        <v>38.668048690709668</v>
      </c>
      <c r="AI37" s="16">
        <v>61.51882256114402</v>
      </c>
      <c r="AJ37" s="36">
        <v>59.662185451270346</v>
      </c>
    </row>
    <row r="38" spans="1:37" x14ac:dyDescent="0.3">
      <c r="A38" s="112"/>
      <c r="B38" s="17"/>
      <c r="C38" s="17"/>
      <c r="D38" s="82"/>
      <c r="E38" s="83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37"/>
    </row>
    <row r="39" spans="1:37" x14ac:dyDescent="0.3">
      <c r="A39" s="112" t="s">
        <v>76</v>
      </c>
      <c r="B39" s="24">
        <v>0.95920189223098473</v>
      </c>
      <c r="C39" s="24">
        <f>+I39</f>
        <v>0.82931433858900849</v>
      </c>
      <c r="D39" s="24">
        <f>+B39-C39</f>
        <v>0.12988755364197624</v>
      </c>
      <c r="E39" s="83"/>
      <c r="F39" s="24">
        <v>0.9692819935581366</v>
      </c>
      <c r="G39" s="24">
        <v>0.94164821800387377</v>
      </c>
      <c r="H39" s="24">
        <v>0.90893684818105203</v>
      </c>
      <c r="I39" s="24">
        <v>0.82931433858900849</v>
      </c>
      <c r="J39" s="24">
        <v>0.78690821671088096</v>
      </c>
      <c r="K39" s="24">
        <v>0.72624509923084513</v>
      </c>
      <c r="L39" s="24">
        <v>0.73607893528505097</v>
      </c>
      <c r="M39" s="24">
        <v>0.75724764544627632</v>
      </c>
      <c r="N39" s="24">
        <v>0.71583704162818107</v>
      </c>
      <c r="O39" s="24">
        <v>0.71082794359733181</v>
      </c>
      <c r="P39" s="24">
        <v>0.93450270406208202</v>
      </c>
      <c r="Q39" s="24">
        <v>0.92030187320150636</v>
      </c>
      <c r="R39" s="24">
        <v>0.93113117905826293</v>
      </c>
      <c r="S39" s="24">
        <v>0.93676691859478622</v>
      </c>
      <c r="T39" s="24">
        <v>0.92720191802037399</v>
      </c>
      <c r="U39" s="24">
        <v>0.94052402489283704</v>
      </c>
      <c r="V39" s="24">
        <v>0.93639747362504022</v>
      </c>
      <c r="W39" s="24">
        <v>0.9190212360144947</v>
      </c>
      <c r="X39" s="24">
        <v>0.92234461130945333</v>
      </c>
      <c r="Y39" s="24">
        <v>0.92014681955593736</v>
      </c>
      <c r="Z39" s="24">
        <v>0.92516361297196648</v>
      </c>
      <c r="AA39" s="24">
        <v>0.91825336115456324</v>
      </c>
      <c r="AB39" s="24">
        <v>0.92703498041057741</v>
      </c>
      <c r="AC39" s="24">
        <v>0.88838788362321686</v>
      </c>
      <c r="AD39" s="24">
        <v>0.92603710834755593</v>
      </c>
      <c r="AE39" s="24">
        <v>0.92083172638623134</v>
      </c>
      <c r="AF39" s="24">
        <v>0.8902671642122113</v>
      </c>
      <c r="AG39" s="24">
        <v>0.88665956769946064</v>
      </c>
      <c r="AH39" s="24">
        <v>0.8808179235832253</v>
      </c>
      <c r="AI39" s="24">
        <v>0.89339085288461606</v>
      </c>
      <c r="AJ39" s="39">
        <v>0.82588130052023079</v>
      </c>
    </row>
    <row r="40" spans="1:37" x14ac:dyDescent="0.3">
      <c r="A40" s="116" t="s">
        <v>77</v>
      </c>
      <c r="B40" s="31">
        <v>0.42475708776286614</v>
      </c>
      <c r="C40" s="31">
        <f>+I40</f>
        <v>-1.0356499204251994E-2</v>
      </c>
      <c r="D40" s="24">
        <f>+B40-C40</f>
        <v>0.4351135869671181</v>
      </c>
      <c r="E40" s="92"/>
      <c r="F40" s="31">
        <v>2.414704809370927E-2</v>
      </c>
      <c r="G40" s="31">
        <v>0.16543258632112245</v>
      </c>
      <c r="H40" s="31">
        <v>0.14281174499966628</v>
      </c>
      <c r="I40" s="31">
        <v>-1.0356499204251994E-2</v>
      </c>
      <c r="J40" s="31">
        <v>0.17139463257251483</v>
      </c>
      <c r="K40" s="31">
        <v>8.0853123863921406E-2</v>
      </c>
      <c r="L40" s="31">
        <v>3.4355745626517775E-2</v>
      </c>
      <c r="M40" s="31">
        <v>5.1590173238512387E-2</v>
      </c>
      <c r="N40" s="31">
        <v>0.1180528497152737</v>
      </c>
      <c r="O40" s="31">
        <v>0.15525343429590005</v>
      </c>
      <c r="P40" s="31">
        <v>0.37386742392538491</v>
      </c>
      <c r="Q40" s="31">
        <v>0.26966382492845664</v>
      </c>
      <c r="R40" s="31">
        <v>0.38633838124804754</v>
      </c>
      <c r="S40" s="31">
        <v>0.30140032736316291</v>
      </c>
      <c r="T40" s="31">
        <v>0.4140206668875131</v>
      </c>
      <c r="U40" s="31">
        <v>0.39130557375479486</v>
      </c>
      <c r="V40" s="31">
        <v>0.4389411199956671</v>
      </c>
      <c r="W40" s="31">
        <v>0.27243683074062774</v>
      </c>
      <c r="X40" s="31">
        <v>0.22512943456396509</v>
      </c>
      <c r="Y40" s="31">
        <v>0.24704660445020521</v>
      </c>
      <c r="Z40" s="31">
        <v>0.29913751601391037</v>
      </c>
      <c r="AA40" s="31">
        <v>0.2892374858359526</v>
      </c>
      <c r="AB40" s="31">
        <v>0.20484588800637188</v>
      </c>
      <c r="AC40" s="31">
        <v>0.20882864496749487</v>
      </c>
      <c r="AD40" s="31">
        <v>0.28083226419425572</v>
      </c>
      <c r="AE40" s="31">
        <v>0.23139113508896428</v>
      </c>
      <c r="AF40" s="31">
        <v>0.14121489373265603</v>
      </c>
      <c r="AG40" s="31">
        <v>0.12092436413224186</v>
      </c>
      <c r="AH40" s="31">
        <v>0.12463241638474773</v>
      </c>
      <c r="AI40" s="31">
        <v>0.19223895706657981</v>
      </c>
      <c r="AJ40" s="40">
        <v>0.18001736119496192</v>
      </c>
    </row>
    <row r="41" spans="1:37" x14ac:dyDescent="0.3">
      <c r="A41" s="112"/>
      <c r="B41" s="32"/>
      <c r="C41" s="32"/>
      <c r="D41" s="32"/>
      <c r="E41" s="83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3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9"/>
    </row>
    <row r="42" spans="1:37" x14ac:dyDescent="0.3">
      <c r="A42" s="110" t="s">
        <v>85</v>
      </c>
      <c r="B42" s="16">
        <v>4452.1438474343331</v>
      </c>
      <c r="C42" s="16">
        <f>+I42</f>
        <v>3584.2440525498359</v>
      </c>
      <c r="D42" s="84">
        <f>+B42-C42</f>
        <v>867.89979488449717</v>
      </c>
      <c r="E42" s="85">
        <f t="shared" ref="E42:E45" si="28">+D42/C42</f>
        <v>0.24214305224753657</v>
      </c>
      <c r="F42" s="16">
        <v>3832.6430508421877</v>
      </c>
      <c r="G42" s="16">
        <v>4049.9003840427417</v>
      </c>
      <c r="H42" s="16">
        <v>3965.1821696151615</v>
      </c>
      <c r="I42" s="16">
        <v>3584.2440525498359</v>
      </c>
      <c r="J42" s="16">
        <v>3264.0960430777077</v>
      </c>
      <c r="K42" s="16">
        <v>3049.8481969753739</v>
      </c>
      <c r="L42" s="16">
        <v>2573.0039459448981</v>
      </c>
      <c r="M42" s="16">
        <v>2654.0188357765323</v>
      </c>
      <c r="N42" s="16">
        <v>3021.7502026004859</v>
      </c>
      <c r="O42" s="16">
        <v>3894.965140547376</v>
      </c>
      <c r="P42" s="16">
        <v>4075.4816113622292</v>
      </c>
      <c r="Q42" s="16">
        <v>3702.8366677137506</v>
      </c>
      <c r="R42" s="16">
        <v>3488.0114016696371</v>
      </c>
      <c r="S42" s="16">
        <v>3541.2610284760708</v>
      </c>
      <c r="T42" s="16">
        <v>3386.3329303464516</v>
      </c>
      <c r="U42" s="16">
        <v>2871.7646087208473</v>
      </c>
      <c r="V42" s="16">
        <v>2915.7391152170312</v>
      </c>
      <c r="W42" s="16">
        <v>1893.7143204111476</v>
      </c>
      <c r="X42" s="16">
        <v>2484.0624827946717</v>
      </c>
      <c r="Y42" s="16">
        <v>2534.7398602661665</v>
      </c>
      <c r="Z42" s="16">
        <v>2642.5118342423875</v>
      </c>
      <c r="AA42" s="16">
        <v>2809.624651048433</v>
      </c>
      <c r="AB42" s="16">
        <v>2669.0159823082258</v>
      </c>
      <c r="AC42" s="16">
        <v>2483.00071673</v>
      </c>
      <c r="AD42" s="16">
        <v>2699.2214031892186</v>
      </c>
      <c r="AE42" s="16">
        <v>2651.2187761188784</v>
      </c>
      <c r="AF42" s="16">
        <v>2405.1772679928654</v>
      </c>
      <c r="AG42" s="16">
        <v>2104.0850656756234</v>
      </c>
      <c r="AH42" s="16">
        <v>2257.8213418997689</v>
      </c>
      <c r="AI42" s="16">
        <v>2198.4289188187799</v>
      </c>
      <c r="AJ42" s="36">
        <v>2003.6808966799999</v>
      </c>
    </row>
    <row r="43" spans="1:37" x14ac:dyDescent="0.3">
      <c r="A43" s="101" t="s">
        <v>80</v>
      </c>
      <c r="B43" s="17">
        <v>3364.2403119999999</v>
      </c>
      <c r="C43" s="17">
        <f>+I43</f>
        <v>2317.1833120000001</v>
      </c>
      <c r="D43" s="82">
        <f>+B43-C43</f>
        <v>1047.0569999999998</v>
      </c>
      <c r="E43" s="83">
        <f t="shared" si="28"/>
        <v>0.4518662785881481</v>
      </c>
      <c r="F43" s="17">
        <v>2802.6321025000002</v>
      </c>
      <c r="G43" s="17">
        <v>2967.9626750000002</v>
      </c>
      <c r="H43" s="17">
        <v>2749.3275250000002</v>
      </c>
      <c r="I43" s="17">
        <v>2317.1833120000001</v>
      </c>
      <c r="J43" s="17">
        <v>2101.963467</v>
      </c>
      <c r="K43" s="17">
        <v>2074.4686641400003</v>
      </c>
      <c r="L43" s="17">
        <v>1759.3808019999999</v>
      </c>
      <c r="M43" s="17">
        <v>1840.208545685</v>
      </c>
      <c r="N43" s="17">
        <v>2176.7471289999999</v>
      </c>
      <c r="O43" s="17">
        <v>2893.23524</v>
      </c>
      <c r="P43" s="17">
        <v>3114.784862</v>
      </c>
      <c r="Q43" s="17">
        <v>2632.938885</v>
      </c>
      <c r="R43" s="17">
        <v>2400.3921999999998</v>
      </c>
      <c r="S43" s="17">
        <v>2452.0773349999999</v>
      </c>
      <c r="T43" s="17">
        <v>2476.6925000000001</v>
      </c>
      <c r="U43" s="17">
        <v>2038.2538340000001</v>
      </c>
      <c r="V43" s="17">
        <v>2180.9960590000001</v>
      </c>
      <c r="W43" s="17">
        <v>1469.450619</v>
      </c>
      <c r="X43" s="17">
        <v>1887.5198049999999</v>
      </c>
      <c r="Y43" s="17">
        <v>1875.6546619999999</v>
      </c>
      <c r="Z43" s="17">
        <v>2038.0310869999998</v>
      </c>
      <c r="AA43" s="17">
        <v>2273.1967049999998</v>
      </c>
      <c r="AB43" s="17">
        <v>2223.40292</v>
      </c>
      <c r="AC43" s="17">
        <v>2060.566973</v>
      </c>
      <c r="AD43" s="17">
        <v>2250.383366</v>
      </c>
      <c r="AE43" s="17">
        <v>2179.2419769999997</v>
      </c>
      <c r="AF43" s="17">
        <v>1919.0744890000001</v>
      </c>
      <c r="AG43" s="17">
        <v>1681.0840820000001</v>
      </c>
      <c r="AH43" s="17">
        <v>1805.0834559999998</v>
      </c>
      <c r="AI43" s="17">
        <v>1751.5777149999999</v>
      </c>
      <c r="AJ43" s="37">
        <v>1596.8160789999999</v>
      </c>
    </row>
    <row r="44" spans="1:37" x14ac:dyDescent="0.3">
      <c r="A44" s="101" t="s">
        <v>81</v>
      </c>
      <c r="B44" s="17">
        <v>1048.7396056903335</v>
      </c>
      <c r="C44" s="17">
        <f>+I44</f>
        <v>1205.7808159557376</v>
      </c>
      <c r="D44" s="82">
        <f>+B44-C44</f>
        <v>-157.04121026540406</v>
      </c>
      <c r="E44" s="83">
        <f t="shared" si="28"/>
        <v>-0.1302402627304437</v>
      </c>
      <c r="F44" s="17">
        <v>991.64563124062488</v>
      </c>
      <c r="G44" s="17">
        <v>1016.3901950808061</v>
      </c>
      <c r="H44" s="17">
        <v>1149.9144100596775</v>
      </c>
      <c r="I44" s="17">
        <v>1205.7808159557376</v>
      </c>
      <c r="J44" s="17">
        <v>1094.1347154078458</v>
      </c>
      <c r="K44" s="17">
        <v>946.55697866803268</v>
      </c>
      <c r="L44" s="17">
        <v>755.32940469874973</v>
      </c>
      <c r="M44" s="17">
        <v>713.76298959483881</v>
      </c>
      <c r="N44" s="17">
        <v>764.56318284151507</v>
      </c>
      <c r="O44" s="17">
        <v>914.38247522295069</v>
      </c>
      <c r="P44" s="17">
        <v>871.94102429532256</v>
      </c>
      <c r="Q44" s="17">
        <v>935.92672429062543</v>
      </c>
      <c r="R44" s="17">
        <v>974.94947966400002</v>
      </c>
      <c r="S44" s="17">
        <v>977.42842285645168</v>
      </c>
      <c r="T44" s="17">
        <v>816.44638415870952</v>
      </c>
      <c r="U44" s="17">
        <v>702.91289122095225</v>
      </c>
      <c r="V44" s="17">
        <v>642.07953449999991</v>
      </c>
      <c r="W44" s="17">
        <v>367.18909092590161</v>
      </c>
      <c r="X44" s="17">
        <v>509.30517916109369</v>
      </c>
      <c r="Y44" s="17">
        <v>551.46667012299997</v>
      </c>
      <c r="Z44" s="17">
        <v>512.98907313281256</v>
      </c>
      <c r="AA44" s="17">
        <v>434.50626808032786</v>
      </c>
      <c r="AB44" s="17">
        <v>374.99555708225813</v>
      </c>
      <c r="AC44" s="17">
        <v>366.23239370793107</v>
      </c>
      <c r="AD44" s="17">
        <v>353.11671669656249</v>
      </c>
      <c r="AE44" s="17">
        <v>410.63266437147547</v>
      </c>
      <c r="AF44" s="17">
        <v>414.70508752996705</v>
      </c>
      <c r="AG44" s="17">
        <v>365.02985568585251</v>
      </c>
      <c r="AH44" s="17">
        <v>385.05302727361533</v>
      </c>
      <c r="AI44" s="17">
        <v>353.85120381878016</v>
      </c>
      <c r="AJ44" s="37">
        <v>381.86481767999999</v>
      </c>
    </row>
    <row r="45" spans="1:37" x14ac:dyDescent="0.3">
      <c r="A45" s="101" t="s">
        <v>82</v>
      </c>
      <c r="B45" s="17">
        <v>39.163929744000001</v>
      </c>
      <c r="C45" s="17">
        <f>+I45</f>
        <v>61.279924594098361</v>
      </c>
      <c r="D45" s="82">
        <f>+B45-C45</f>
        <v>-22.11599485009836</v>
      </c>
      <c r="E45" s="83">
        <f t="shared" si="28"/>
        <v>-0.36090114334488377</v>
      </c>
      <c r="F45" s="17">
        <v>38.365317101562503</v>
      </c>
      <c r="G45" s="17">
        <v>65.547513961935437</v>
      </c>
      <c r="H45" s="17">
        <v>65.940234555483869</v>
      </c>
      <c r="I45" s="17">
        <v>61.279924594098361</v>
      </c>
      <c r="J45" s="17">
        <v>67.997860669860017</v>
      </c>
      <c r="K45" s="17">
        <v>28.822554167340975</v>
      </c>
      <c r="L45" s="17">
        <v>58.293739246148427</v>
      </c>
      <c r="M45" s="17">
        <v>100.04730049669355</v>
      </c>
      <c r="N45" s="17">
        <v>80.439890758974272</v>
      </c>
      <c r="O45" s="17">
        <v>87.347425324426254</v>
      </c>
      <c r="P45" s="17">
        <v>88.755725066906422</v>
      </c>
      <c r="Q45" s="17">
        <v>133.97105842312502</v>
      </c>
      <c r="R45" s="17">
        <v>112.66972200563694</v>
      </c>
      <c r="S45" s="17">
        <v>111.7552706196193</v>
      </c>
      <c r="T45" s="17">
        <v>93.19404618774189</v>
      </c>
      <c r="U45" s="17">
        <v>130.5978834998952</v>
      </c>
      <c r="V45" s="17">
        <v>92.663521717031244</v>
      </c>
      <c r="W45" s="17">
        <v>57.074610485245906</v>
      </c>
      <c r="X45" s="17">
        <v>87.237498633578099</v>
      </c>
      <c r="Y45" s="17">
        <v>107.6185281431667</v>
      </c>
      <c r="Z45" s="17">
        <v>91.491674109574987</v>
      </c>
      <c r="AA45" s="17">
        <v>101.9216779681049</v>
      </c>
      <c r="AB45" s="17">
        <v>70.617505225967733</v>
      </c>
      <c r="AC45" s="17">
        <v>56.201350022068972</v>
      </c>
      <c r="AD45" s="17">
        <v>95.721320492656247</v>
      </c>
      <c r="AE45" s="17">
        <v>61.344134747403267</v>
      </c>
      <c r="AF45" s="17">
        <v>71.397691462898322</v>
      </c>
      <c r="AG45" s="17">
        <v>57.971127989770487</v>
      </c>
      <c r="AH45" s="17">
        <v>67.684858626153854</v>
      </c>
      <c r="AI45" s="17">
        <v>93</v>
      </c>
      <c r="AJ45" s="37">
        <v>25</v>
      </c>
    </row>
    <row r="46" spans="1:37" x14ac:dyDescent="0.3">
      <c r="A46" s="101"/>
      <c r="B46" s="17"/>
      <c r="C46" s="17"/>
      <c r="D46" s="82"/>
      <c r="E46" s="83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37"/>
    </row>
    <row r="47" spans="1:37" x14ac:dyDescent="0.3">
      <c r="A47" s="110" t="s">
        <v>83</v>
      </c>
      <c r="B47" s="57">
        <v>243</v>
      </c>
      <c r="C47" s="57">
        <f>+I47</f>
        <v>246</v>
      </c>
      <c r="D47" s="57">
        <f>+B47-C47</f>
        <v>-3</v>
      </c>
      <c r="E47" s="85">
        <f t="shared" ref="E47:E50" si="29">+D47/C47</f>
        <v>-1.2195121951219513E-2</v>
      </c>
      <c r="F47" s="57">
        <v>244</v>
      </c>
      <c r="G47" s="57">
        <v>241</v>
      </c>
      <c r="H47" s="57">
        <f>+SUM(H48:H50)</f>
        <v>237</v>
      </c>
      <c r="I47" s="57">
        <v>246</v>
      </c>
      <c r="J47" s="57">
        <f t="shared" ref="J47:O47" si="30">+SUM(J48:J50)</f>
        <v>249</v>
      </c>
      <c r="K47" s="57">
        <f t="shared" si="30"/>
        <v>251</v>
      </c>
      <c r="L47" s="57">
        <f t="shared" si="30"/>
        <v>263</v>
      </c>
      <c r="M47" s="57">
        <f t="shared" si="30"/>
        <v>274</v>
      </c>
      <c r="N47" s="57">
        <f t="shared" si="30"/>
        <v>269</v>
      </c>
      <c r="O47" s="57">
        <f t="shared" si="30"/>
        <v>269</v>
      </c>
      <c r="P47" s="57">
        <v>261</v>
      </c>
      <c r="Q47" s="57">
        <v>260</v>
      </c>
      <c r="R47" s="57">
        <v>261</v>
      </c>
      <c r="S47" s="57">
        <v>258</v>
      </c>
      <c r="T47" s="57">
        <v>252</v>
      </c>
      <c r="U47" s="57">
        <v>250</v>
      </c>
      <c r="V47" s="57">
        <v>240</v>
      </c>
      <c r="W47" s="57">
        <v>236</v>
      </c>
      <c r="X47" s="57">
        <v>243</v>
      </c>
      <c r="Y47" s="57">
        <v>254</v>
      </c>
      <c r="Z47" s="57">
        <v>257</v>
      </c>
      <c r="AA47" s="57">
        <v>250</v>
      </c>
      <c r="AB47" s="57">
        <v>246</v>
      </c>
      <c r="AC47" s="57">
        <v>234</v>
      </c>
      <c r="AD47" s="57">
        <v>237</v>
      </c>
      <c r="AE47" s="57">
        <v>238</v>
      </c>
      <c r="AF47" s="57">
        <v>243</v>
      </c>
      <c r="AG47" s="57">
        <v>236</v>
      </c>
      <c r="AH47" s="57">
        <v>234</v>
      </c>
      <c r="AI47" s="57">
        <v>233</v>
      </c>
      <c r="AJ47" s="52">
        <v>227</v>
      </c>
    </row>
    <row r="48" spans="1:37" x14ac:dyDescent="0.3">
      <c r="A48" s="101" t="s">
        <v>80</v>
      </c>
      <c r="B48" s="58">
        <v>138</v>
      </c>
      <c r="C48" s="58">
        <f>+I48</f>
        <v>140</v>
      </c>
      <c r="D48" s="58">
        <f>+B48-C48</f>
        <v>-2</v>
      </c>
      <c r="E48" s="83">
        <f t="shared" si="29"/>
        <v>-1.4285714285714285E-2</v>
      </c>
      <c r="F48" s="58">
        <v>141</v>
      </c>
      <c r="G48" s="58">
        <v>134</v>
      </c>
      <c r="H48" s="58">
        <v>134</v>
      </c>
      <c r="I48" s="58">
        <v>140</v>
      </c>
      <c r="J48" s="58">
        <v>145</v>
      </c>
      <c r="K48" s="58">
        <v>151</v>
      </c>
      <c r="L48" s="58">
        <v>156</v>
      </c>
      <c r="M48" s="58">
        <v>162</v>
      </c>
      <c r="N48" s="58">
        <v>165</v>
      </c>
      <c r="O48" s="58">
        <v>164</v>
      </c>
      <c r="P48" s="58">
        <v>163</v>
      </c>
      <c r="Q48" s="58">
        <v>162</v>
      </c>
      <c r="R48" s="58">
        <v>164</v>
      </c>
      <c r="S48" s="58">
        <v>167</v>
      </c>
      <c r="T48" s="58">
        <v>165</v>
      </c>
      <c r="U48" s="58">
        <v>165</v>
      </c>
      <c r="V48" s="58">
        <v>158</v>
      </c>
      <c r="W48" s="58">
        <v>156</v>
      </c>
      <c r="X48" s="58">
        <v>159</v>
      </c>
      <c r="Y48" s="58">
        <v>166</v>
      </c>
      <c r="Z48" s="58">
        <v>173</v>
      </c>
      <c r="AA48" s="58">
        <v>173</v>
      </c>
      <c r="AB48" s="58">
        <v>170</v>
      </c>
      <c r="AC48" s="58">
        <v>163</v>
      </c>
      <c r="AD48" s="58">
        <v>165</v>
      </c>
      <c r="AE48" s="58">
        <v>165</v>
      </c>
      <c r="AF48" s="58">
        <v>166</v>
      </c>
      <c r="AG48" s="58">
        <v>161</v>
      </c>
      <c r="AH48" s="58">
        <v>160</v>
      </c>
      <c r="AI48" s="58">
        <v>159</v>
      </c>
      <c r="AJ48" s="54">
        <v>154</v>
      </c>
    </row>
    <row r="49" spans="1:37" x14ac:dyDescent="0.3">
      <c r="A49" s="101" t="s">
        <v>81</v>
      </c>
      <c r="B49" s="58">
        <v>104</v>
      </c>
      <c r="C49" s="58">
        <f>+I49</f>
        <v>105</v>
      </c>
      <c r="D49" s="58">
        <f>+B49-C49</f>
        <v>-1</v>
      </c>
      <c r="E49" s="83">
        <f t="shared" si="29"/>
        <v>-9.5238095238095247E-3</v>
      </c>
      <c r="F49" s="58">
        <v>102</v>
      </c>
      <c r="G49" s="58">
        <v>106</v>
      </c>
      <c r="H49" s="58">
        <v>102</v>
      </c>
      <c r="I49" s="58">
        <v>105</v>
      </c>
      <c r="J49" s="58">
        <v>103</v>
      </c>
      <c r="K49" s="58">
        <v>99</v>
      </c>
      <c r="L49" s="58">
        <v>106</v>
      </c>
      <c r="M49" s="58">
        <v>111</v>
      </c>
      <c r="N49" s="58">
        <v>103</v>
      </c>
      <c r="O49" s="58">
        <v>104</v>
      </c>
      <c r="P49" s="58">
        <v>97</v>
      </c>
      <c r="Q49" s="58">
        <v>97</v>
      </c>
      <c r="R49" s="58">
        <v>96</v>
      </c>
      <c r="S49" s="58">
        <v>90</v>
      </c>
      <c r="T49" s="58">
        <v>86</v>
      </c>
      <c r="U49" s="58">
        <v>83</v>
      </c>
      <c r="V49" s="58">
        <v>80</v>
      </c>
      <c r="W49" s="58">
        <v>78</v>
      </c>
      <c r="X49" s="58">
        <v>81</v>
      </c>
      <c r="Y49" s="58">
        <v>84</v>
      </c>
      <c r="Z49" s="58">
        <v>81</v>
      </c>
      <c r="AA49" s="58">
        <v>74</v>
      </c>
      <c r="AB49" s="58">
        <v>72</v>
      </c>
      <c r="AC49" s="58">
        <v>67</v>
      </c>
      <c r="AD49" s="58">
        <v>69</v>
      </c>
      <c r="AE49" s="58">
        <v>70</v>
      </c>
      <c r="AF49" s="58">
        <v>74</v>
      </c>
      <c r="AG49" s="58">
        <v>74</v>
      </c>
      <c r="AH49" s="58">
        <v>73</v>
      </c>
      <c r="AI49" s="58">
        <v>73</v>
      </c>
      <c r="AJ49" s="54">
        <v>72</v>
      </c>
    </row>
    <row r="50" spans="1:37" ht="15" thickBot="1" x14ac:dyDescent="0.35">
      <c r="A50" s="117" t="s">
        <v>82</v>
      </c>
      <c r="B50" s="59">
        <v>1</v>
      </c>
      <c r="C50" s="59">
        <f>+I50</f>
        <v>1</v>
      </c>
      <c r="D50" s="41">
        <f>+B50-C50</f>
        <v>0</v>
      </c>
      <c r="E50" s="93">
        <f t="shared" si="29"/>
        <v>0</v>
      </c>
      <c r="F50" s="59">
        <v>1</v>
      </c>
      <c r="G50" s="59">
        <v>1</v>
      </c>
      <c r="H50" s="59">
        <v>1</v>
      </c>
      <c r="I50" s="59">
        <v>1</v>
      </c>
      <c r="J50" s="59">
        <v>1</v>
      </c>
      <c r="K50" s="59">
        <v>1</v>
      </c>
      <c r="L50" s="59">
        <v>1</v>
      </c>
      <c r="M50" s="59">
        <v>1</v>
      </c>
      <c r="N50" s="59">
        <v>1</v>
      </c>
      <c r="O50" s="59">
        <v>1</v>
      </c>
      <c r="P50" s="59">
        <v>1</v>
      </c>
      <c r="Q50" s="59">
        <v>1</v>
      </c>
      <c r="R50" s="59">
        <v>1</v>
      </c>
      <c r="S50" s="59">
        <v>1</v>
      </c>
      <c r="T50" s="59">
        <v>1</v>
      </c>
      <c r="U50" s="59">
        <v>2</v>
      </c>
      <c r="V50" s="59">
        <v>2</v>
      </c>
      <c r="W50" s="59">
        <v>2</v>
      </c>
      <c r="X50" s="117">
        <v>3</v>
      </c>
      <c r="Y50" s="119">
        <v>4</v>
      </c>
      <c r="Z50" s="59">
        <v>3</v>
      </c>
      <c r="AA50" s="59">
        <v>3</v>
      </c>
      <c r="AB50" s="59">
        <v>4</v>
      </c>
      <c r="AC50" s="59">
        <v>4</v>
      </c>
      <c r="AD50" s="59">
        <v>3</v>
      </c>
      <c r="AE50" s="59">
        <v>3</v>
      </c>
      <c r="AF50" s="59">
        <v>3</v>
      </c>
      <c r="AG50" s="59">
        <v>1</v>
      </c>
      <c r="AH50" s="59">
        <v>1</v>
      </c>
      <c r="AI50" s="59">
        <v>1</v>
      </c>
      <c r="AJ50" s="56">
        <v>1</v>
      </c>
    </row>
    <row r="51" spans="1:37" x14ac:dyDescent="0.3">
      <c r="A51" s="12"/>
      <c r="B51" s="9"/>
      <c r="C51" s="9"/>
      <c r="M51" s="9"/>
      <c r="N51" s="9"/>
      <c r="P51" s="9"/>
      <c r="Q51" s="9"/>
      <c r="R51" s="9"/>
      <c r="S51" s="73"/>
      <c r="T51" s="73"/>
      <c r="U51" s="73"/>
      <c r="W51" s="9"/>
      <c r="X51" s="10"/>
      <c r="Y51" s="9"/>
      <c r="Z51" s="9"/>
      <c r="AA51" s="9"/>
      <c r="AB51" s="9"/>
      <c r="AC51" s="10"/>
      <c r="AD51" s="10"/>
      <c r="AE51" s="10"/>
      <c r="AF51" s="10"/>
      <c r="AG51" s="13"/>
      <c r="AH51" s="9"/>
      <c r="AI51" s="9"/>
      <c r="AJ51" s="9"/>
    </row>
    <row r="52" spans="1:37" ht="15" thickBot="1" x14ac:dyDescent="0.35">
      <c r="A52" s="2"/>
      <c r="B52" s="106"/>
      <c r="C52" s="106"/>
      <c r="M52" s="105"/>
      <c r="N52" s="105"/>
      <c r="P52" s="106"/>
      <c r="Q52" s="97"/>
      <c r="R52" s="97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</row>
    <row r="53" spans="1:37" ht="27.6" customHeight="1" x14ac:dyDescent="0.3">
      <c r="A53" s="109" t="s">
        <v>64</v>
      </c>
      <c r="B53" s="204" t="s">
        <v>38</v>
      </c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205"/>
      <c r="O53" s="205"/>
      <c r="P53" s="205"/>
      <c r="Q53" s="205"/>
      <c r="R53" s="205"/>
      <c r="S53" s="205"/>
      <c r="T53" s="205"/>
      <c r="U53" s="205"/>
      <c r="V53" s="205"/>
      <c r="W53" s="205"/>
      <c r="X53" s="205"/>
      <c r="Y53" s="205"/>
      <c r="Z53" s="205"/>
      <c r="AA53" s="205"/>
      <c r="AB53" s="205"/>
      <c r="AC53" s="205"/>
      <c r="AD53" s="205"/>
      <c r="AE53" s="205"/>
      <c r="AF53" s="205"/>
      <c r="AG53" s="205"/>
      <c r="AH53" s="205"/>
      <c r="AI53" s="205"/>
      <c r="AJ53" s="206"/>
    </row>
    <row r="54" spans="1:37" ht="25.5" customHeight="1" x14ac:dyDescent="0.3">
      <c r="A54" s="101"/>
      <c r="B54" s="15" t="str">
        <f>+B31</f>
        <v>2024.10-12. hó</v>
      </c>
      <c r="C54" s="15" t="str">
        <f>+C31</f>
        <v>2023.10-12. hó</v>
      </c>
      <c r="D54" s="76" t="s">
        <v>62</v>
      </c>
      <c r="E54" s="77" t="s">
        <v>43</v>
      </c>
      <c r="F54" s="15" t="str">
        <f t="shared" ref="F54:U54" si="31">+F31</f>
        <v>2024.7-9. hó</v>
      </c>
      <c r="G54" s="15" t="str">
        <f t="shared" si="31"/>
        <v>2024.4-6. hó</v>
      </c>
      <c r="H54" s="15" t="str">
        <f t="shared" si="31"/>
        <v>2024.1-3. hó</v>
      </c>
      <c r="I54" s="15" t="str">
        <f t="shared" si="31"/>
        <v>2023.10-12. hó</v>
      </c>
      <c r="J54" s="15" t="str">
        <f t="shared" si="31"/>
        <v>2023.7-9. hó</v>
      </c>
      <c r="K54" s="15" t="str">
        <f t="shared" si="31"/>
        <v>2023.4-6. hó</v>
      </c>
      <c r="L54" s="15" t="str">
        <f t="shared" si="31"/>
        <v>2023.1-3. hó</v>
      </c>
      <c r="M54" s="15" t="str">
        <f t="shared" si="31"/>
        <v>2022 10-12. hó</v>
      </c>
      <c r="N54" s="15" t="str">
        <f t="shared" si="31"/>
        <v>2022 7-9. hó</v>
      </c>
      <c r="O54" s="15" t="str">
        <f t="shared" si="31"/>
        <v xml:space="preserve"> 2022 4-6. hó</v>
      </c>
      <c r="P54" s="15" t="str">
        <f t="shared" si="31"/>
        <v>2022.1-3.</v>
      </c>
      <c r="Q54" s="15" t="str">
        <f t="shared" si="31"/>
        <v xml:space="preserve"> 2021.10-12. hó</v>
      </c>
      <c r="R54" s="15" t="str">
        <f t="shared" si="31"/>
        <v xml:space="preserve"> 2021        7-9. hó</v>
      </c>
      <c r="S54" s="15" t="str">
        <f t="shared" si="31"/>
        <v>2021
4-6. hó</v>
      </c>
      <c r="T54" s="15" t="str">
        <f t="shared" si="31"/>
        <v>2021
1-3. hó</v>
      </c>
      <c r="U54" s="15" t="str">
        <f t="shared" si="31"/>
        <v>2020
10-12. hó</v>
      </c>
      <c r="V54" s="15" t="s">
        <v>88</v>
      </c>
      <c r="W54" s="15" t="s">
        <v>87</v>
      </c>
      <c r="X54" s="15" t="s">
        <v>61</v>
      </c>
      <c r="Y54" s="15" t="s">
        <v>56</v>
      </c>
      <c r="Z54" s="15" t="s">
        <v>55</v>
      </c>
      <c r="AA54" s="15" t="s">
        <v>54</v>
      </c>
      <c r="AB54" s="15" t="s">
        <v>52</v>
      </c>
      <c r="AC54" s="15" t="s">
        <v>50</v>
      </c>
      <c r="AD54" s="15" t="s">
        <v>49</v>
      </c>
      <c r="AE54" s="15" t="s">
        <v>48</v>
      </c>
      <c r="AF54" s="15" t="s">
        <v>51</v>
      </c>
      <c r="AG54" s="15" t="s">
        <v>45</v>
      </c>
      <c r="AH54" s="15" t="s">
        <v>46</v>
      </c>
      <c r="AI54" s="15" t="s">
        <v>47</v>
      </c>
      <c r="AJ54" s="34" t="s">
        <v>44</v>
      </c>
    </row>
    <row r="55" spans="1:37" x14ac:dyDescent="0.3">
      <c r="A55" s="101"/>
      <c r="B55" s="4"/>
      <c r="C55" s="4"/>
      <c r="D55" s="5"/>
      <c r="E55" s="81"/>
      <c r="F55" s="5"/>
      <c r="G55" s="4"/>
      <c r="H55" s="5"/>
      <c r="I55" s="5"/>
      <c r="J55" s="5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35"/>
    </row>
    <row r="56" spans="1:37" x14ac:dyDescent="0.3">
      <c r="A56" s="110" t="s">
        <v>32</v>
      </c>
      <c r="B56" s="16">
        <v>9784.4845000487967</v>
      </c>
      <c r="C56" s="16">
        <f>+I56</f>
        <v>7519.7172054681923</v>
      </c>
      <c r="D56" s="84">
        <f>+B56-C56</f>
        <v>2264.7672945806044</v>
      </c>
      <c r="E56" s="85">
        <f t="shared" ref="E56:E60" si="32">+D56/C56</f>
        <v>0.30117718960677264</v>
      </c>
      <c r="F56" s="16">
        <v>7967.784819870405</v>
      </c>
      <c r="G56" s="16">
        <v>8241.2855215721174</v>
      </c>
      <c r="H56" s="16">
        <v>7595.6092924481945</v>
      </c>
      <c r="I56" s="16">
        <v>7519.7172054681923</v>
      </c>
      <c r="J56" s="16">
        <v>5837.8762369049682</v>
      </c>
      <c r="K56" s="16">
        <v>5804.2307883872663</v>
      </c>
      <c r="L56" s="16">
        <v>5101.11727850855</v>
      </c>
      <c r="M56" s="16">
        <v>6810.6416930083105</v>
      </c>
      <c r="N56" s="16">
        <v>6260.7949584594953</v>
      </c>
      <c r="O56" s="16">
        <v>7440.4825735432496</v>
      </c>
      <c r="P56" s="16">
        <v>2294.9983178192888</v>
      </c>
      <c r="Q56" s="16">
        <v>2878.3786079295783</v>
      </c>
      <c r="R56" s="16">
        <v>2848.5276427268964</v>
      </c>
      <c r="S56" s="16">
        <v>2329.9409977771916</v>
      </c>
      <c r="T56" s="16">
        <v>1613.4711993301739</v>
      </c>
      <c r="U56" s="16">
        <v>1638.8022204009999</v>
      </c>
      <c r="V56" s="16">
        <v>1360.6645762769404</v>
      </c>
      <c r="W56" s="16">
        <v>1374.2350820630029</v>
      </c>
      <c r="X56" s="16">
        <v>1627.5649668293108</v>
      </c>
      <c r="Y56" s="16">
        <v>1195.471418996081</v>
      </c>
      <c r="Z56" s="16">
        <v>1156.5176603535033</v>
      </c>
      <c r="AA56" s="16">
        <v>1146.1331188066888</v>
      </c>
      <c r="AB56" s="16">
        <v>890.03318282303235</v>
      </c>
      <c r="AC56" s="16">
        <v>1057.4799588544699</v>
      </c>
      <c r="AD56" s="16">
        <v>645.08695079878146</v>
      </c>
      <c r="AE56" s="16">
        <v>586.62375919173382</v>
      </c>
      <c r="AF56" s="16">
        <v>485.12612074291383</v>
      </c>
      <c r="AG56" s="16">
        <v>502.40206357484101</v>
      </c>
      <c r="AH56" s="16">
        <v>504.98694421710792</v>
      </c>
      <c r="AI56" s="16">
        <v>499.58715118355235</v>
      </c>
      <c r="AJ56" s="36">
        <v>376.45259016836604</v>
      </c>
    </row>
    <row r="57" spans="1:37" x14ac:dyDescent="0.3">
      <c r="A57" s="101" t="s">
        <v>33</v>
      </c>
      <c r="B57" s="17">
        <v>7062.0525904346732</v>
      </c>
      <c r="C57" s="17">
        <f>+I57</f>
        <v>5625.235370981819</v>
      </c>
      <c r="D57" s="82">
        <f>+B57-C57</f>
        <v>1436.8172194528543</v>
      </c>
      <c r="E57" s="83">
        <f t="shared" si="32"/>
        <v>0.25542348447582819</v>
      </c>
      <c r="F57" s="17">
        <v>5897.8971579291328</v>
      </c>
      <c r="G57" s="17">
        <v>6205.5974287949593</v>
      </c>
      <c r="H57" s="17">
        <v>5696.4194568847561</v>
      </c>
      <c r="I57" s="17">
        <v>5625.235370981819</v>
      </c>
      <c r="J57" s="17">
        <v>4297.1046753568808</v>
      </c>
      <c r="K57" s="17">
        <v>4120.9065348187478</v>
      </c>
      <c r="L57" s="17">
        <v>3694.6860965712503</v>
      </c>
      <c r="M57" s="17">
        <v>4379.1458074246584</v>
      </c>
      <c r="N57" s="17">
        <v>4742.7583304177297</v>
      </c>
      <c r="O57" s="17">
        <v>5332.3505711214257</v>
      </c>
      <c r="P57" s="17">
        <v>1818.8564382128502</v>
      </c>
      <c r="Q57" s="17">
        <v>2317.0036628859943</v>
      </c>
      <c r="R57" s="17">
        <v>2239.188200127152</v>
      </c>
      <c r="S57" s="17">
        <v>1782.9161963567205</v>
      </c>
      <c r="T57" s="17">
        <v>1239.2282578831998</v>
      </c>
      <c r="U57" s="17">
        <v>1195.2507497974339</v>
      </c>
      <c r="V57" s="17">
        <v>1017.4705739814506</v>
      </c>
      <c r="W57" s="17">
        <v>1001.8925118291369</v>
      </c>
      <c r="X57" s="17">
        <v>1244.7820157998576</v>
      </c>
      <c r="Y57" s="17">
        <v>813.86794092977095</v>
      </c>
      <c r="Z57" s="17">
        <v>829.88234559699004</v>
      </c>
      <c r="AA57" s="17">
        <v>819.73481535557301</v>
      </c>
      <c r="AB57" s="17">
        <v>662.0239146075437</v>
      </c>
      <c r="AC57" s="17">
        <v>697.00529624650051</v>
      </c>
      <c r="AD57" s="17">
        <v>421.42409113551309</v>
      </c>
      <c r="AE57" s="17">
        <v>391.95514988870474</v>
      </c>
      <c r="AF57" s="17">
        <v>328.63292322000007</v>
      </c>
      <c r="AG57" s="17">
        <v>323.7619952308001</v>
      </c>
      <c r="AH57" s="17">
        <v>282.08239643903988</v>
      </c>
      <c r="AI57" s="17">
        <v>308.14486253055998</v>
      </c>
      <c r="AJ57" s="37">
        <v>226.10554768520004</v>
      </c>
      <c r="AK57" s="19"/>
    </row>
    <row r="58" spans="1:37" x14ac:dyDescent="0.3">
      <c r="A58" s="110" t="s">
        <v>34</v>
      </c>
      <c r="B58" s="16">
        <v>2722.4319096141235</v>
      </c>
      <c r="C58" s="16">
        <f>+I58</f>
        <v>1894.4818344863734</v>
      </c>
      <c r="D58" s="84">
        <f>+B58-C58</f>
        <v>827.9500751277501</v>
      </c>
      <c r="E58" s="85">
        <f t="shared" si="32"/>
        <v>0.43703246980577232</v>
      </c>
      <c r="F58" s="16">
        <v>2069.8876619412722</v>
      </c>
      <c r="G58" s="16">
        <v>2035.6880927771581</v>
      </c>
      <c r="H58" s="16">
        <v>1899.1898355634385</v>
      </c>
      <c r="I58" s="16">
        <v>1894.4818344863734</v>
      </c>
      <c r="J58" s="16">
        <v>1540.7715615480874</v>
      </c>
      <c r="K58" s="16">
        <v>1683.3242535685185</v>
      </c>
      <c r="L58" s="16">
        <v>1406.4311819372997</v>
      </c>
      <c r="M58" s="16">
        <v>2431.4958855836521</v>
      </c>
      <c r="N58" s="16">
        <v>1518.0366280417657</v>
      </c>
      <c r="O58" s="16">
        <v>2108.1320024218239</v>
      </c>
      <c r="P58" s="16">
        <v>476.14187960643858</v>
      </c>
      <c r="Q58" s="16">
        <v>561.37494504358392</v>
      </c>
      <c r="R58" s="16">
        <v>609.33944259974442</v>
      </c>
      <c r="S58" s="16">
        <v>547.02480142047102</v>
      </c>
      <c r="T58" s="16">
        <v>374.2429414469741</v>
      </c>
      <c r="U58" s="16">
        <v>443.55147060356603</v>
      </c>
      <c r="V58" s="16">
        <v>343.19400229548978</v>
      </c>
      <c r="W58" s="16">
        <v>372.34257023386601</v>
      </c>
      <c r="X58" s="16">
        <v>382.78295102945322</v>
      </c>
      <c r="Y58" s="16">
        <v>381.60347806631</v>
      </c>
      <c r="Z58" s="16">
        <v>326.63531475651308</v>
      </c>
      <c r="AA58" s="16">
        <v>326.39830345111585</v>
      </c>
      <c r="AB58" s="16">
        <v>228.00926821548865</v>
      </c>
      <c r="AC58" s="16">
        <v>360.47466260796949</v>
      </c>
      <c r="AD58" s="16">
        <v>223.66285966326836</v>
      </c>
      <c r="AE58" s="16">
        <v>194.66860930302903</v>
      </c>
      <c r="AF58" s="16">
        <v>156.49319752291373</v>
      </c>
      <c r="AG58" s="16">
        <v>178.64006834404088</v>
      </c>
      <c r="AH58" s="16">
        <v>222.90454777806801</v>
      </c>
      <c r="AI58" s="16">
        <v>191.44228865299235</v>
      </c>
      <c r="AJ58" s="36">
        <v>150.34704248316601</v>
      </c>
    </row>
    <row r="59" spans="1:37" x14ac:dyDescent="0.3">
      <c r="A59" s="111" t="s">
        <v>35</v>
      </c>
      <c r="B59" s="17">
        <v>1244.9193686741944</v>
      </c>
      <c r="C59" s="17">
        <f>+I59</f>
        <v>1427.4575767877579</v>
      </c>
      <c r="D59" s="82">
        <f>+B59-C59</f>
        <v>-182.53820811356354</v>
      </c>
      <c r="E59" s="83">
        <f t="shared" si="32"/>
        <v>-0.12787645046820492</v>
      </c>
      <c r="F59" s="17">
        <v>1111.7974280208607</v>
      </c>
      <c r="G59" s="17">
        <v>969.2007026300588</v>
      </c>
      <c r="H59" s="17">
        <v>1084.1678430744118</v>
      </c>
      <c r="I59" s="17">
        <v>1427.4575767877579</v>
      </c>
      <c r="J59" s="17">
        <v>990.38120140305227</v>
      </c>
      <c r="K59" s="17">
        <v>972.07781115295495</v>
      </c>
      <c r="L59" s="17">
        <v>1048.2220137678253</v>
      </c>
      <c r="M59" s="17">
        <v>1384.8525474706325</v>
      </c>
      <c r="N59" s="17">
        <v>909.01830745393227</v>
      </c>
      <c r="O59" s="17">
        <v>1005.1170263802326</v>
      </c>
      <c r="P59" s="17">
        <v>237.57732972336987</v>
      </c>
      <c r="Q59" s="17">
        <v>167.99127077168549</v>
      </c>
      <c r="R59" s="17">
        <v>212.65443251051761</v>
      </c>
      <c r="S59" s="17">
        <v>172.9125939561348</v>
      </c>
      <c r="T59" s="17">
        <v>174.1163608747195</v>
      </c>
      <c r="U59" s="17">
        <v>170.64383017517602</v>
      </c>
      <c r="V59" s="17">
        <v>140.64501046287023</v>
      </c>
      <c r="W59" s="17">
        <v>131.88253867872692</v>
      </c>
      <c r="X59" s="17">
        <v>160.68203844096064</v>
      </c>
      <c r="Y59" s="17">
        <v>143.69181861209501</v>
      </c>
      <c r="Z59" s="17">
        <v>135.131189079628</v>
      </c>
      <c r="AA59" s="17">
        <v>135.93515367706499</v>
      </c>
      <c r="AB59" s="17">
        <v>156.31746555810645</v>
      </c>
      <c r="AC59" s="17">
        <v>167.14819066726963</v>
      </c>
      <c r="AD59" s="17">
        <v>56.502812561617297</v>
      </c>
      <c r="AE59" s="17">
        <v>55.109015566906621</v>
      </c>
      <c r="AF59" s="17">
        <v>52.678149546852431</v>
      </c>
      <c r="AG59" s="17">
        <v>44.732225808390382</v>
      </c>
      <c r="AH59" s="17">
        <v>41.140185161121828</v>
      </c>
      <c r="AI59" s="17">
        <v>36.061143756816136</v>
      </c>
      <c r="AJ59" s="37">
        <v>49.871305470471889</v>
      </c>
    </row>
    <row r="60" spans="1:37" x14ac:dyDescent="0.3">
      <c r="A60" s="110" t="s">
        <v>63</v>
      </c>
      <c r="B60" s="16">
        <v>1477.5125409399291</v>
      </c>
      <c r="C60" s="16">
        <f>+I60</f>
        <v>467.02425769861543</v>
      </c>
      <c r="D60" s="84">
        <f>+B60-C60</f>
        <v>1010.4882832413136</v>
      </c>
      <c r="E60" s="85">
        <f t="shared" si="32"/>
        <v>2.1636740845556068</v>
      </c>
      <c r="F60" s="16">
        <v>958.09023392041149</v>
      </c>
      <c r="G60" s="16">
        <v>1066.4873901470992</v>
      </c>
      <c r="H60" s="16">
        <v>815.02199248902662</v>
      </c>
      <c r="I60" s="16">
        <v>467.02425769861543</v>
      </c>
      <c r="J60" s="16">
        <v>550.39036014503517</v>
      </c>
      <c r="K60" s="16">
        <v>711.24644241556359</v>
      </c>
      <c r="L60" s="16">
        <v>358.20916816947442</v>
      </c>
      <c r="M60" s="16">
        <v>1046.6433381130196</v>
      </c>
      <c r="N60" s="16">
        <v>609.01832058783339</v>
      </c>
      <c r="O60" s="16">
        <v>1103.0149760415914</v>
      </c>
      <c r="P60" s="16">
        <v>238.56454988306871</v>
      </c>
      <c r="Q60" s="16">
        <v>393.38367427189843</v>
      </c>
      <c r="R60" s="16">
        <v>396.68501008922681</v>
      </c>
      <c r="S60" s="16">
        <v>374.11220746433622</v>
      </c>
      <c r="T60" s="16">
        <v>200.1265805722546</v>
      </c>
      <c r="U60" s="16">
        <v>272.90764042838998</v>
      </c>
      <c r="V60" s="16">
        <v>202.54899183261955</v>
      </c>
      <c r="W60" s="16">
        <v>240.4600315551391</v>
      </c>
      <c r="X60" s="16">
        <v>222.10091258849258</v>
      </c>
      <c r="Y60" s="16">
        <v>237.911659454215</v>
      </c>
      <c r="Z60" s="16">
        <v>191.50412567688508</v>
      </c>
      <c r="AA60" s="16">
        <v>190.46314977405086</v>
      </c>
      <c r="AB60" s="16">
        <v>71.691802657382198</v>
      </c>
      <c r="AC60" s="16">
        <v>193.32647194069986</v>
      </c>
      <c r="AD60" s="16">
        <v>167.16004710165106</v>
      </c>
      <c r="AE60" s="16">
        <v>139.55959373612239</v>
      </c>
      <c r="AF60" s="16">
        <v>103.81504797606129</v>
      </c>
      <c r="AG60" s="16">
        <v>133.9078425356505</v>
      </c>
      <c r="AH60" s="16">
        <v>181.76436261694619</v>
      </c>
      <c r="AI60" s="16">
        <v>155.38114489617621</v>
      </c>
      <c r="AJ60" s="36">
        <v>100.47573701269411</v>
      </c>
    </row>
    <row r="61" spans="1:37" x14ac:dyDescent="0.3">
      <c r="A61" s="112"/>
      <c r="B61" s="17"/>
      <c r="C61" s="17"/>
      <c r="D61" s="82"/>
      <c r="E61" s="83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37"/>
    </row>
    <row r="62" spans="1:37" x14ac:dyDescent="0.3">
      <c r="A62" s="112" t="s">
        <v>76</v>
      </c>
      <c r="B62" s="24">
        <v>0.27823968749713346</v>
      </c>
      <c r="C62" s="24">
        <f>+I62</f>
        <v>0.25193525005285344</v>
      </c>
      <c r="D62" s="24">
        <f>+B62-C62</f>
        <v>2.6304437444280016E-2</v>
      </c>
      <c r="E62" s="83"/>
      <c r="F62" s="24">
        <v>0.25978207352930732</v>
      </c>
      <c r="G62" s="24">
        <v>0.24701098966279084</v>
      </c>
      <c r="H62" s="24">
        <v>0.250037852454006</v>
      </c>
      <c r="I62" s="24">
        <v>0.25193525005285344</v>
      </c>
      <c r="J62" s="24">
        <v>0.2639267259226703</v>
      </c>
      <c r="K62" s="24">
        <v>0.29001676793011161</v>
      </c>
      <c r="L62" s="24">
        <v>0.27571041894345705</v>
      </c>
      <c r="M62" s="24">
        <v>0.35701421322454602</v>
      </c>
      <c r="N62" s="24">
        <v>0.2424670729698018</v>
      </c>
      <c r="O62" s="24">
        <v>0.28333269805884453</v>
      </c>
      <c r="P62" s="24">
        <v>0.20746938065683176</v>
      </c>
      <c r="Q62" s="24">
        <v>0.19503165549419563</v>
      </c>
      <c r="R62" s="24">
        <v>0.2139138246228931</v>
      </c>
      <c r="S62" s="24">
        <v>0.23478053819489128</v>
      </c>
      <c r="T62" s="24">
        <v>0.23194894436438626</v>
      </c>
      <c r="U62" s="24">
        <v>0.27065588823466025</v>
      </c>
      <c r="V62" s="24">
        <v>0.25222527894019225</v>
      </c>
      <c r="W62" s="24">
        <v>0.27094532448910053</v>
      </c>
      <c r="X62" s="24">
        <v>0.2351875094578619</v>
      </c>
      <c r="Y62" s="24">
        <v>0.31920752935002705</v>
      </c>
      <c r="Z62" s="24">
        <v>0.28243002761987496</v>
      </c>
      <c r="AA62" s="24">
        <v>0.28478219335547134</v>
      </c>
      <c r="AB62" s="24">
        <v>0.25618063754913317</v>
      </c>
      <c r="AC62" s="24">
        <v>0.34088084562704973</v>
      </c>
      <c r="AD62" s="24">
        <v>0.34671738342608999</v>
      </c>
      <c r="AE62" s="24">
        <v>0.33184576357979217</v>
      </c>
      <c r="AF62" s="24">
        <v>0.3225825013983224</v>
      </c>
      <c r="AG62" s="24">
        <v>0.35557192395454706</v>
      </c>
      <c r="AH62" s="24">
        <v>0.4414065558143126</v>
      </c>
      <c r="AI62" s="24">
        <v>0.38320098545259607</v>
      </c>
      <c r="AJ62" s="39">
        <v>0.39937842482614938</v>
      </c>
    </row>
    <row r="63" spans="1:37" x14ac:dyDescent="0.3">
      <c r="A63" s="116" t="s">
        <v>77</v>
      </c>
      <c r="B63" s="31">
        <v>0.15100566012778296</v>
      </c>
      <c r="C63" s="31">
        <f>+I63</f>
        <v>6.2106625147951636E-2</v>
      </c>
      <c r="D63" s="31">
        <f>+B63-C63</f>
        <v>8.8899034979831329E-2</v>
      </c>
      <c r="E63" s="92"/>
      <c r="F63" s="31">
        <v>0.12024549552732458</v>
      </c>
      <c r="G63" s="31">
        <v>0.12940789241623737</v>
      </c>
      <c r="H63" s="31">
        <v>0.10730172670931723</v>
      </c>
      <c r="I63" s="31">
        <v>6.2106625147951636E-2</v>
      </c>
      <c r="J63" s="31">
        <v>9.4279210077401768E-2</v>
      </c>
      <c r="K63" s="31">
        <v>0.12253931112432331</v>
      </c>
      <c r="L63" s="31">
        <v>7.0221708032207134E-2</v>
      </c>
      <c r="M63" s="31">
        <v>0.15367763939005716</v>
      </c>
      <c r="N63" s="31">
        <v>9.7274918701008836E-2</v>
      </c>
      <c r="O63" s="31">
        <v>0.14824508560287133</v>
      </c>
      <c r="P63" s="31">
        <v>0.10394977113087958</v>
      </c>
      <c r="Q63" s="31">
        <v>0.13666849565521885</v>
      </c>
      <c r="R63" s="31">
        <v>0.1392596666920459</v>
      </c>
      <c r="S63" s="31">
        <v>0.16056724518828866</v>
      </c>
      <c r="T63" s="31">
        <v>0.12403480189503001</v>
      </c>
      <c r="U63" s="31">
        <v>0.16652872264330468</v>
      </c>
      <c r="V63" s="31">
        <v>0.14886034028080269</v>
      </c>
      <c r="W63" s="31">
        <v>0.174977363548426</v>
      </c>
      <c r="X63" s="31">
        <v>0.13646208729914569</v>
      </c>
      <c r="Y63" s="31">
        <v>0.19901074645013736</v>
      </c>
      <c r="Z63" s="31">
        <v>0.1655868580669573</v>
      </c>
      <c r="AA63" s="31">
        <v>0.16617890771043595</v>
      </c>
      <c r="AB63" s="31">
        <v>8.0549584039089545E-2</v>
      </c>
      <c r="AC63" s="31">
        <v>0.18281809534255711</v>
      </c>
      <c r="AD63" s="31">
        <v>0.2591279313504396</v>
      </c>
      <c r="AE63" s="31">
        <v>0.23790307083438181</v>
      </c>
      <c r="AF63" s="31">
        <v>0.2139959971998224</v>
      </c>
      <c r="AG63" s="31">
        <v>0.26653521600375102</v>
      </c>
      <c r="AH63" s="31">
        <v>0.35993873643355151</v>
      </c>
      <c r="AI63" s="31">
        <v>0.31101909752496404</v>
      </c>
      <c r="AJ63" s="40">
        <v>0.26690143629442681</v>
      </c>
    </row>
    <row r="64" spans="1:37" x14ac:dyDescent="0.3">
      <c r="A64" s="112"/>
      <c r="B64" s="32"/>
      <c r="C64" s="32"/>
      <c r="D64" s="32"/>
      <c r="E64" s="83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3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9"/>
    </row>
    <row r="65" spans="1:37" x14ac:dyDescent="0.3">
      <c r="A65" s="110" t="s">
        <v>84</v>
      </c>
      <c r="B65" s="16">
        <v>290.98390369089122</v>
      </c>
      <c r="C65" s="16">
        <f>+I65</f>
        <v>248.39347670541099</v>
      </c>
      <c r="D65" s="84">
        <f>+B65-C65</f>
        <v>42.590426985480235</v>
      </c>
      <c r="E65" s="85">
        <f t="shared" ref="E65:E68" si="33">+D65/C65</f>
        <v>0.17146354868244593</v>
      </c>
      <c r="F65" s="16">
        <v>250.96754667296207</v>
      </c>
      <c r="G65" s="16">
        <v>249.62708669345679</v>
      </c>
      <c r="H65" s="16">
        <v>255.94219706295399</v>
      </c>
      <c r="I65" s="16">
        <v>248.39347670541099</v>
      </c>
      <c r="J65" s="16">
        <v>176.84571190936191</v>
      </c>
      <c r="K65" s="16">
        <v>165.5547861998165</v>
      </c>
      <c r="L65" s="16">
        <v>144.72638248573872</v>
      </c>
      <c r="M65" s="16">
        <v>191.72189348385911</v>
      </c>
      <c r="N65" s="16">
        <v>189.98699455441667</v>
      </c>
      <c r="O65" s="16">
        <v>243.80513502902832</v>
      </c>
      <c r="P65" s="16">
        <v>102.70027743481648</v>
      </c>
      <c r="Q65" s="16">
        <v>127.1459379768109</v>
      </c>
      <c r="R65" s="16">
        <v>125.06761301809365</v>
      </c>
      <c r="S65" s="16">
        <v>102.81455462539537</v>
      </c>
      <c r="T65" s="16">
        <v>73.577573401568699</v>
      </c>
      <c r="U65" s="16">
        <v>73.050454464674914</v>
      </c>
      <c r="V65" s="16">
        <v>61.984391272310248</v>
      </c>
      <c r="W65" s="16">
        <v>62.314187207238845</v>
      </c>
      <c r="X65" s="16">
        <v>69.521986502316253</v>
      </c>
      <c r="Y65" s="16">
        <v>53.940893229308998</v>
      </c>
      <c r="Z65" s="16">
        <v>54.497718386470318</v>
      </c>
      <c r="AA65" s="16">
        <v>49.122335818495856</v>
      </c>
      <c r="AB65" s="16">
        <v>37.860593316849517</v>
      </c>
      <c r="AC65" s="16">
        <v>34.872100612881894</v>
      </c>
      <c r="AD65" s="16">
        <v>25.802731278128903</v>
      </c>
      <c r="AE65" s="16">
        <v>23.788271919921314</v>
      </c>
      <c r="AF65" s="16">
        <v>18.65678077121639</v>
      </c>
      <c r="AG65" s="16">
        <v>18.807026168945903</v>
      </c>
      <c r="AH65" s="16">
        <v>16.315999999999999</v>
      </c>
      <c r="AI65" s="16">
        <v>16.574999999999999</v>
      </c>
      <c r="AJ65" s="36">
        <v>13.381</v>
      </c>
    </row>
    <row r="66" spans="1:37" x14ac:dyDescent="0.3">
      <c r="A66" s="101" t="s">
        <v>80</v>
      </c>
      <c r="B66" s="17">
        <v>30.642969907999998</v>
      </c>
      <c r="C66" s="17">
        <f>+I66</f>
        <v>21.367016208000003</v>
      </c>
      <c r="D66" s="82">
        <f>+B66-C66</f>
        <v>9.2759536999999952</v>
      </c>
      <c r="E66" s="83">
        <f t="shared" si="33"/>
        <v>0.43412489650880665</v>
      </c>
      <c r="F66" s="17">
        <v>32.064270858999997</v>
      </c>
      <c r="G66" s="17">
        <v>34.130145869000003</v>
      </c>
      <c r="H66" s="17">
        <v>25.261979692000001</v>
      </c>
      <c r="I66" s="17">
        <v>21.367016208000003</v>
      </c>
      <c r="J66" s="17">
        <v>21.485372706</v>
      </c>
      <c r="K66" s="17">
        <v>16.630046544000002</v>
      </c>
      <c r="L66" s="17">
        <v>11.424884518000001</v>
      </c>
      <c r="M66" s="17">
        <v>17.870703617</v>
      </c>
      <c r="N66" s="17">
        <v>23.076850083999997</v>
      </c>
      <c r="O66" s="17">
        <v>26.123102042999999</v>
      </c>
      <c r="P66" s="17">
        <v>21.730948669</v>
      </c>
      <c r="Q66" s="17">
        <v>25.539272149000002</v>
      </c>
      <c r="R66" s="17">
        <v>28.280320753000002</v>
      </c>
      <c r="S66" s="17">
        <v>27.360120070000001</v>
      </c>
      <c r="T66" s="17">
        <v>20.638678403999997</v>
      </c>
      <c r="U66" s="17">
        <v>22.710669947000003</v>
      </c>
      <c r="V66" s="17">
        <v>22.271829336000003</v>
      </c>
      <c r="W66" s="17">
        <v>19.389069129999999</v>
      </c>
      <c r="X66" s="17">
        <v>20.678596763000002</v>
      </c>
      <c r="Y66" s="17">
        <v>22.748545190999998</v>
      </c>
      <c r="Z66" s="17">
        <v>22.370076675</v>
      </c>
      <c r="AA66" s="17">
        <v>16.745026054</v>
      </c>
      <c r="AB66" s="17">
        <v>12.547363018</v>
      </c>
      <c r="AC66" s="17">
        <v>13.358386698</v>
      </c>
      <c r="AD66" s="17">
        <v>16.579521459999999</v>
      </c>
      <c r="AE66" s="17">
        <v>14.714400213999999</v>
      </c>
      <c r="AF66" s="17">
        <v>10.727978147</v>
      </c>
      <c r="AG66" s="17">
        <v>11.234071575</v>
      </c>
      <c r="AH66" s="17">
        <v>11.321999999999999</v>
      </c>
      <c r="AI66" s="17">
        <v>9.5299999999999994</v>
      </c>
      <c r="AJ66" s="37">
        <v>7.76</v>
      </c>
    </row>
    <row r="67" spans="1:37" x14ac:dyDescent="0.3">
      <c r="A67" s="101" t="s">
        <v>81</v>
      </c>
      <c r="B67" s="17">
        <v>97.298466404553196</v>
      </c>
      <c r="C67" s="17">
        <f>+I67</f>
        <v>117.29625422088999</v>
      </c>
      <c r="D67" s="82">
        <f>+B67-C67</f>
        <v>-19.997787816336796</v>
      </c>
      <c r="E67" s="83">
        <f t="shared" si="33"/>
        <v>-0.17048956890539196</v>
      </c>
      <c r="F67" s="17">
        <v>91.475337852658086</v>
      </c>
      <c r="G67" s="17">
        <v>83.596179896966802</v>
      </c>
      <c r="H67" s="17">
        <v>127.269825851866</v>
      </c>
      <c r="I67" s="17">
        <v>117.29625422088999</v>
      </c>
      <c r="J67" s="17">
        <v>61.0751565156542</v>
      </c>
      <c r="K67" s="17">
        <v>49.975223166451201</v>
      </c>
      <c r="L67" s="17">
        <v>35.3686264771137</v>
      </c>
      <c r="M67" s="17">
        <v>33.367195428387099</v>
      </c>
      <c r="N67" s="17">
        <v>46.015584939393932</v>
      </c>
      <c r="O67" s="17">
        <v>80.302881555728945</v>
      </c>
      <c r="P67" s="17">
        <v>80.969328765816485</v>
      </c>
      <c r="Q67" s="17">
        <v>101.6066658278109</v>
      </c>
      <c r="R67" s="17">
        <v>96.787292265093654</v>
      </c>
      <c r="S67" s="17">
        <v>75.45443455539538</v>
      </c>
      <c r="T67" s="17">
        <v>52.938894997568703</v>
      </c>
      <c r="U67" s="17">
        <v>50.339784517674907</v>
      </c>
      <c r="V67" s="17">
        <v>39.712561936310244</v>
      </c>
      <c r="W67" s="17">
        <v>42.925118077238842</v>
      </c>
      <c r="X67" s="17">
        <v>48.843389739316251</v>
      </c>
      <c r="Y67" s="17">
        <v>31.192348038309003</v>
      </c>
      <c r="Z67" s="17">
        <v>32.127641711470318</v>
      </c>
      <c r="AA67" s="17">
        <v>32.377309764495855</v>
      </c>
      <c r="AB67" s="17">
        <v>25.313230298849518</v>
      </c>
      <c r="AC67" s="17">
        <v>21.513713914881897</v>
      </c>
      <c r="AD67" s="17">
        <v>9.2232098181289039</v>
      </c>
      <c r="AE67" s="17">
        <v>9.073871705921313</v>
      </c>
      <c r="AF67" s="17">
        <v>7.9288026242163916</v>
      </c>
      <c r="AG67" s="17">
        <v>7.5729545939459024</v>
      </c>
      <c r="AH67" s="17">
        <v>4.9939999999999998</v>
      </c>
      <c r="AI67" s="17">
        <v>7.0449999999999999</v>
      </c>
      <c r="AJ67" s="37">
        <v>5.6210000000000004</v>
      </c>
    </row>
    <row r="68" spans="1:37" ht="15" thickBot="1" x14ac:dyDescent="0.35">
      <c r="A68" s="100" t="s">
        <v>97</v>
      </c>
      <c r="B68" s="102">
        <v>163.04246737833802</v>
      </c>
      <c r="C68" s="102">
        <f>+I68</f>
        <v>109.730206276521</v>
      </c>
      <c r="D68" s="103">
        <f>+B68-C68</f>
        <v>53.312261101817015</v>
      </c>
      <c r="E68" s="99">
        <f t="shared" si="33"/>
        <v>0.48584854536288474</v>
      </c>
      <c r="F68" s="102">
        <v>127.427937961304</v>
      </c>
      <c r="G68" s="102">
        <v>131.90076092748998</v>
      </c>
      <c r="H68" s="102">
        <v>103.41039151908801</v>
      </c>
      <c r="I68" s="102">
        <v>109.730206276521</v>
      </c>
      <c r="J68" s="102">
        <v>94.285182687707703</v>
      </c>
      <c r="K68" s="102">
        <v>98.949516489365294</v>
      </c>
      <c r="L68" s="102">
        <v>97.932871490625033</v>
      </c>
      <c r="M68" s="102">
        <v>140.483994438472</v>
      </c>
      <c r="N68" s="102">
        <v>120.89455953102274</v>
      </c>
      <c r="O68" s="102">
        <v>137.37915143029937</v>
      </c>
      <c r="P68" s="102">
        <v>0</v>
      </c>
      <c r="Q68" s="102"/>
      <c r="R68" s="102"/>
      <c r="S68" s="102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4"/>
    </row>
    <row r="69" spans="1:37" x14ac:dyDescent="0.3">
      <c r="A69" s="18"/>
      <c r="B69" s="22"/>
      <c r="C69" s="22"/>
      <c r="D69" s="71"/>
      <c r="E69" s="72"/>
      <c r="F69" s="72"/>
      <c r="G69" s="72"/>
      <c r="H69" s="72"/>
      <c r="I69" s="72"/>
      <c r="J69" s="72"/>
      <c r="K69" s="72"/>
      <c r="L69" s="22"/>
      <c r="M69" s="22"/>
      <c r="N69" s="22"/>
      <c r="O69" s="72"/>
      <c r="P69" s="22"/>
      <c r="Q69" s="22"/>
      <c r="R69" s="22"/>
      <c r="S69" s="70"/>
      <c r="T69" s="70"/>
      <c r="U69" s="70"/>
      <c r="V69" s="72"/>
      <c r="W69" s="22"/>
      <c r="X69" s="23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</row>
    <row r="70" spans="1:37" ht="15" thickBot="1" x14ac:dyDescent="0.35">
      <c r="A70" s="12"/>
      <c r="B70" s="9"/>
      <c r="C70" s="9"/>
      <c r="M70" s="9"/>
      <c r="N70" s="9"/>
      <c r="P70" s="9"/>
      <c r="Q70" s="9"/>
      <c r="R70" s="9"/>
      <c r="S70" s="73"/>
      <c r="T70" s="73"/>
      <c r="U70" s="73"/>
      <c r="W70" s="9"/>
      <c r="X70" s="10"/>
      <c r="Y70" s="9"/>
      <c r="Z70" s="9"/>
      <c r="AA70" s="9"/>
      <c r="AB70" s="9"/>
      <c r="AC70" s="10"/>
      <c r="AD70" s="10"/>
      <c r="AE70" s="10"/>
      <c r="AF70" s="10"/>
      <c r="AG70" s="13"/>
      <c r="AH70" s="9"/>
      <c r="AI70" s="9"/>
      <c r="AJ70" s="9"/>
    </row>
    <row r="71" spans="1:37" ht="27.6" customHeight="1" x14ac:dyDescent="0.3">
      <c r="A71" s="109" t="s">
        <v>64</v>
      </c>
      <c r="B71" s="204" t="s">
        <v>39</v>
      </c>
      <c r="C71" s="205"/>
      <c r="D71" s="205"/>
      <c r="E71" s="205"/>
      <c r="F71" s="205"/>
      <c r="G71" s="205"/>
      <c r="H71" s="205"/>
      <c r="I71" s="205"/>
      <c r="J71" s="205"/>
      <c r="K71" s="205"/>
      <c r="L71" s="205"/>
      <c r="M71" s="205"/>
      <c r="N71" s="205"/>
      <c r="O71" s="205"/>
      <c r="P71" s="205"/>
      <c r="Q71" s="205"/>
      <c r="R71" s="205"/>
      <c r="S71" s="205"/>
      <c r="T71" s="205"/>
      <c r="U71" s="205"/>
      <c r="V71" s="205"/>
      <c r="W71" s="205"/>
      <c r="X71" s="205"/>
      <c r="Y71" s="205"/>
      <c r="Z71" s="205"/>
      <c r="AA71" s="205"/>
      <c r="AB71" s="205"/>
      <c r="AC71" s="205"/>
      <c r="AD71" s="205"/>
      <c r="AE71" s="205"/>
      <c r="AF71" s="205"/>
      <c r="AG71" s="205"/>
      <c r="AH71" s="205"/>
      <c r="AI71" s="205"/>
      <c r="AJ71" s="206"/>
    </row>
    <row r="72" spans="1:37" ht="25.5" customHeight="1" x14ac:dyDescent="0.3">
      <c r="A72" s="101"/>
      <c r="B72" s="15" t="str">
        <f>+B54</f>
        <v>2024.10-12. hó</v>
      </c>
      <c r="C72" s="15" t="str">
        <f t="shared" ref="C72" si="34">+C54</f>
        <v>2023.10-12. hó</v>
      </c>
      <c r="D72" s="76" t="s">
        <v>62</v>
      </c>
      <c r="E72" s="77" t="s">
        <v>43</v>
      </c>
      <c r="F72" s="15" t="str">
        <f>+F54</f>
        <v>2024.7-9. hó</v>
      </c>
      <c r="G72" s="15" t="str">
        <f>+G54</f>
        <v>2024.4-6. hó</v>
      </c>
      <c r="H72" s="15" t="str">
        <f>+H54</f>
        <v>2024.1-3. hó</v>
      </c>
      <c r="I72" s="15" t="str">
        <f t="shared" ref="I72:O72" si="35">+I54</f>
        <v>2023.10-12. hó</v>
      </c>
      <c r="J72" s="15" t="str">
        <f t="shared" si="35"/>
        <v>2023.7-9. hó</v>
      </c>
      <c r="K72" s="15" t="str">
        <f t="shared" si="35"/>
        <v>2023.4-6. hó</v>
      </c>
      <c r="L72" s="15" t="str">
        <f t="shared" si="35"/>
        <v>2023.1-3. hó</v>
      </c>
      <c r="M72" s="15" t="str">
        <f t="shared" si="35"/>
        <v>2022 10-12. hó</v>
      </c>
      <c r="N72" s="15" t="str">
        <f t="shared" si="35"/>
        <v>2022 7-9. hó</v>
      </c>
      <c r="O72" s="15" t="str">
        <f t="shared" si="35"/>
        <v xml:space="preserve"> 2022 4-6. hó</v>
      </c>
      <c r="P72" s="15" t="str">
        <f t="shared" ref="P72" si="36">+P54</f>
        <v>2022.1-3.</v>
      </c>
      <c r="Q72" s="15" t="str">
        <f t="shared" ref="Q72:U72" si="37">+Q54</f>
        <v xml:space="preserve"> 2021.10-12. hó</v>
      </c>
      <c r="R72" s="15" t="str">
        <f t="shared" si="37"/>
        <v xml:space="preserve"> 2021        7-9. hó</v>
      </c>
      <c r="S72" s="15" t="str">
        <f t="shared" si="37"/>
        <v>2021
4-6. hó</v>
      </c>
      <c r="T72" s="15" t="str">
        <f t="shared" si="37"/>
        <v>2021
1-3. hó</v>
      </c>
      <c r="U72" s="15" t="str">
        <f t="shared" si="37"/>
        <v>2020
10-12. hó</v>
      </c>
      <c r="V72" s="15" t="s">
        <v>88</v>
      </c>
      <c r="W72" s="15" t="s">
        <v>87</v>
      </c>
      <c r="X72" s="15" t="s">
        <v>61</v>
      </c>
      <c r="Y72" s="15" t="s">
        <v>56</v>
      </c>
      <c r="Z72" s="15" t="s">
        <v>55</v>
      </c>
      <c r="AA72" s="15" t="s">
        <v>54</v>
      </c>
      <c r="AB72" s="15" t="s">
        <v>52</v>
      </c>
      <c r="AC72" s="15" t="s">
        <v>50</v>
      </c>
      <c r="AD72" s="15" t="s">
        <v>49</v>
      </c>
      <c r="AE72" s="15" t="s">
        <v>48</v>
      </c>
      <c r="AF72" s="15" t="s">
        <v>51</v>
      </c>
      <c r="AG72" s="15" t="s">
        <v>45</v>
      </c>
      <c r="AH72" s="15" t="s">
        <v>46</v>
      </c>
      <c r="AI72" s="15" t="s">
        <v>47</v>
      </c>
      <c r="AJ72" s="34" t="s">
        <v>44</v>
      </c>
    </row>
    <row r="73" spans="1:37" x14ac:dyDescent="0.3">
      <c r="A73" s="101"/>
      <c r="B73" s="4"/>
      <c r="C73" s="4"/>
      <c r="D73" s="5"/>
      <c r="E73" s="81"/>
      <c r="F73" s="5"/>
      <c r="G73" s="4"/>
      <c r="H73" s="5"/>
      <c r="I73" s="5"/>
      <c r="J73" s="5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5"/>
      <c r="AD73" s="4"/>
      <c r="AE73" s="4"/>
      <c r="AF73" s="6"/>
      <c r="AG73" s="6"/>
      <c r="AH73" s="6"/>
      <c r="AI73" s="6"/>
      <c r="AJ73" s="50"/>
    </row>
    <row r="74" spans="1:37" x14ac:dyDescent="0.3">
      <c r="A74" s="110" t="s">
        <v>32</v>
      </c>
      <c r="B74" s="16">
        <v>399.14818519474863</v>
      </c>
      <c r="C74" s="16">
        <f>+I74</f>
        <v>421.3181057153277</v>
      </c>
      <c r="D74" s="84">
        <f>+B74-C74</f>
        <v>-22.169920520579069</v>
      </c>
      <c r="E74" s="85">
        <f t="shared" ref="E74:E78" si="38">+D74/C74</f>
        <v>-5.2620384027736597E-2</v>
      </c>
      <c r="F74" s="16">
        <v>328.25263546358309</v>
      </c>
      <c r="G74" s="16">
        <v>386.71739358144566</v>
      </c>
      <c r="H74" s="16">
        <v>417.30983408402739</v>
      </c>
      <c r="I74" s="16">
        <v>421.3181057153277</v>
      </c>
      <c r="J74" s="16">
        <v>407.72842627414502</v>
      </c>
      <c r="K74" s="16">
        <v>351.43234377557155</v>
      </c>
      <c r="L74" s="16">
        <v>331.79879847338901</v>
      </c>
      <c r="M74" s="16">
        <v>362.59200229077265</v>
      </c>
      <c r="N74" s="16">
        <v>355.94553884255305</v>
      </c>
      <c r="O74" s="16">
        <v>432.4718773550693</v>
      </c>
      <c r="P74" s="16">
        <v>514.67683245318869</v>
      </c>
      <c r="Q74" s="16">
        <v>482.91693531083632</v>
      </c>
      <c r="R74" s="16">
        <v>472.74790930453253</v>
      </c>
      <c r="S74" s="16">
        <v>533.28217205526562</v>
      </c>
      <c r="T74" s="16">
        <v>462.4948030281854</v>
      </c>
      <c r="U74" s="16">
        <v>402.69962115288769</v>
      </c>
      <c r="V74" s="16">
        <v>393.74068094041206</v>
      </c>
      <c r="W74" s="16">
        <v>223.8729050289557</v>
      </c>
      <c r="X74" s="16">
        <v>334.89249846112023</v>
      </c>
      <c r="Y74" s="16">
        <v>384.95326182382342</v>
      </c>
      <c r="Z74" s="16">
        <v>368.45758286131235</v>
      </c>
      <c r="AA74" s="16">
        <v>379.55148937515054</v>
      </c>
      <c r="AB74" s="16">
        <v>346.27398762023228</v>
      </c>
      <c r="AC74" s="16">
        <v>354.55560650445676</v>
      </c>
      <c r="AD74" s="16">
        <v>406.20835578522758</v>
      </c>
      <c r="AE74" s="16">
        <v>413.45901679356712</v>
      </c>
      <c r="AF74" s="16">
        <v>385.9297456968327</v>
      </c>
      <c r="AG74" s="16">
        <v>338.53237512194994</v>
      </c>
      <c r="AH74" s="16">
        <v>343.32800411404338</v>
      </c>
      <c r="AI74" s="16">
        <v>398.00942162642059</v>
      </c>
      <c r="AJ74" s="36">
        <v>341.53488518242199</v>
      </c>
      <c r="AK74" s="18"/>
    </row>
    <row r="75" spans="1:37" x14ac:dyDescent="0.3">
      <c r="A75" s="101" t="s">
        <v>33</v>
      </c>
      <c r="B75" s="17">
        <v>212.86176471585108</v>
      </c>
      <c r="C75" s="17">
        <f>+I75</f>
        <v>251.60606585894192</v>
      </c>
      <c r="D75" s="82">
        <f>+B75-C75</f>
        <v>-38.744301143090837</v>
      </c>
      <c r="E75" s="83">
        <f t="shared" si="38"/>
        <v>-0.15398794544489275</v>
      </c>
      <c r="F75" s="17">
        <v>179.18592155284759</v>
      </c>
      <c r="G75" s="17">
        <v>234.91048692435456</v>
      </c>
      <c r="H75" s="17">
        <v>255.39205447001936</v>
      </c>
      <c r="I75" s="17">
        <v>251.60606585894192</v>
      </c>
      <c r="J75" s="17">
        <v>243.7992957652319</v>
      </c>
      <c r="K75" s="17">
        <v>213.4054756198025</v>
      </c>
      <c r="L75" s="17">
        <v>201.94150450997654</v>
      </c>
      <c r="M75" s="17">
        <v>209.27390880546866</v>
      </c>
      <c r="N75" s="17">
        <v>224.12070806873908</v>
      </c>
      <c r="O75" s="17">
        <v>253.10991617831772</v>
      </c>
      <c r="P75" s="17">
        <v>286.33728606420647</v>
      </c>
      <c r="Q75" s="17">
        <v>305.99198625956058</v>
      </c>
      <c r="R75" s="17">
        <v>304.29683606722256</v>
      </c>
      <c r="S75" s="17">
        <v>347.91678354010958</v>
      </c>
      <c r="T75" s="17">
        <v>287.95778330142292</v>
      </c>
      <c r="U75" s="17">
        <v>275.436829517592</v>
      </c>
      <c r="V75" s="17">
        <v>239.00278121144052</v>
      </c>
      <c r="W75" s="17">
        <v>134.8778959242114</v>
      </c>
      <c r="X75" s="17">
        <v>217.09127878707301</v>
      </c>
      <c r="Y75" s="17">
        <v>232.16893311374582</v>
      </c>
      <c r="Z75" s="17">
        <v>217.14367660233299</v>
      </c>
      <c r="AA75" s="17">
        <v>221.92211002368103</v>
      </c>
      <c r="AB75" s="17">
        <v>192.83311584008226</v>
      </c>
      <c r="AC75" s="17">
        <v>215.08039959753549</v>
      </c>
      <c r="AD75" s="17">
        <v>221.49831939847297</v>
      </c>
      <c r="AE75" s="17">
        <v>243.48071288080317</v>
      </c>
      <c r="AF75" s="17">
        <v>219.9936879828</v>
      </c>
      <c r="AG75" s="17">
        <v>185.25595821200002</v>
      </c>
      <c r="AH75" s="17">
        <v>200.95609356229122</v>
      </c>
      <c r="AI75" s="17">
        <v>229.24550813065881</v>
      </c>
      <c r="AJ75" s="37">
        <v>189.59087771725001</v>
      </c>
    </row>
    <row r="76" spans="1:37" x14ac:dyDescent="0.3">
      <c r="A76" s="110" t="s">
        <v>34</v>
      </c>
      <c r="B76" s="16">
        <v>186.28642047889755</v>
      </c>
      <c r="C76" s="16">
        <f>+I76</f>
        <v>169.71203985638579</v>
      </c>
      <c r="D76" s="84">
        <f>+B76-C76</f>
        <v>16.574380622511768</v>
      </c>
      <c r="E76" s="85">
        <f t="shared" si="38"/>
        <v>9.7661784258426143E-2</v>
      </c>
      <c r="F76" s="16">
        <v>149.0667139107355</v>
      </c>
      <c r="G76" s="16">
        <v>151.8069066570911</v>
      </c>
      <c r="H76" s="16">
        <v>161.91777961400803</v>
      </c>
      <c r="I76" s="16">
        <v>169.71203985638579</v>
      </c>
      <c r="J76" s="16">
        <v>163.92913050891312</v>
      </c>
      <c r="K76" s="16">
        <v>138.02686815576905</v>
      </c>
      <c r="L76" s="16">
        <v>129.85729396341247</v>
      </c>
      <c r="M76" s="16">
        <v>153.31809348530399</v>
      </c>
      <c r="N76" s="16">
        <v>131.82483077381397</v>
      </c>
      <c r="O76" s="16">
        <v>179.36196117675158</v>
      </c>
      <c r="P76" s="16">
        <v>228.33954638898223</v>
      </c>
      <c r="Q76" s="16">
        <v>176.92494905127575</v>
      </c>
      <c r="R76" s="16">
        <v>168.45107323730997</v>
      </c>
      <c r="S76" s="16">
        <v>185.36538851515604</v>
      </c>
      <c r="T76" s="16">
        <v>174.53701972676248</v>
      </c>
      <c r="U76" s="16">
        <v>127.26279163529568</v>
      </c>
      <c r="V76" s="16">
        <v>154.73789972897154</v>
      </c>
      <c r="W76" s="16">
        <v>88.995009104744298</v>
      </c>
      <c r="X76" s="16">
        <f>117.801219674047</f>
        <v>117.801219674047</v>
      </c>
      <c r="Y76" s="16">
        <v>152.78432871007763</v>
      </c>
      <c r="Z76" s="16">
        <v>151.31390625897939</v>
      </c>
      <c r="AA76" s="16">
        <v>157.62937935146951</v>
      </c>
      <c r="AB76" s="16">
        <v>153.44087178015002</v>
      </c>
      <c r="AC76" s="16">
        <v>139.4752069069213</v>
      </c>
      <c r="AD76" s="16">
        <v>184.71003638675461</v>
      </c>
      <c r="AE76" s="16">
        <v>169.97830391276395</v>
      </c>
      <c r="AF76" s="16">
        <v>165.9360577140327</v>
      </c>
      <c r="AG76" s="16">
        <v>153.27641690994992</v>
      </c>
      <c r="AH76" s="16">
        <v>142.37191055175217</v>
      </c>
      <c r="AI76" s="16">
        <v>168.76391349576178</v>
      </c>
      <c r="AJ76" s="36">
        <v>151.94400746517201</v>
      </c>
    </row>
    <row r="77" spans="1:37" x14ac:dyDescent="0.3">
      <c r="A77" s="111" t="s">
        <v>35</v>
      </c>
      <c r="B77" s="17">
        <v>130.30238934283162</v>
      </c>
      <c r="C77" s="17">
        <f>+I77</f>
        <v>136.08545503262567</v>
      </c>
      <c r="D77" s="82">
        <f>+B77-C77</f>
        <v>-5.7830656897940571</v>
      </c>
      <c r="E77" s="83">
        <f t="shared" si="38"/>
        <v>-4.2495839753099271E-2</v>
      </c>
      <c r="F77" s="17">
        <v>166.37645212441129</v>
      </c>
      <c r="G77" s="17">
        <v>143.68666229211476</v>
      </c>
      <c r="H77" s="17">
        <v>134.58444670407107</v>
      </c>
      <c r="I77" s="17">
        <v>136.08545503262567</v>
      </c>
      <c r="J77" s="17">
        <v>122.05917934720736</v>
      </c>
      <c r="K77" s="17">
        <v>119.62882174547759</v>
      </c>
      <c r="L77" s="17">
        <v>154.46689502951307</v>
      </c>
      <c r="M77" s="17">
        <v>160.89134842398488</v>
      </c>
      <c r="N77" s="17">
        <v>180.07327286825162</v>
      </c>
      <c r="O77" s="17">
        <v>149.66898721228844</v>
      </c>
      <c r="P77" s="17">
        <v>143.09198287356375</v>
      </c>
      <c r="Q77" s="17">
        <v>111.75449736217136</v>
      </c>
      <c r="R77" s="17">
        <v>116.08529451021003</v>
      </c>
      <c r="S77" s="17">
        <v>126.71171931140452</v>
      </c>
      <c r="T77" s="17">
        <v>113.71182066212624</v>
      </c>
      <c r="U77" s="17">
        <v>124.44032866044235</v>
      </c>
      <c r="V77" s="17">
        <v>129.47626833806319</v>
      </c>
      <c r="W77" s="17">
        <v>68.850422450562505</v>
      </c>
      <c r="X77" s="17">
        <v>117.14417713746499</v>
      </c>
      <c r="Y77" s="17">
        <v>156.93622215575999</v>
      </c>
      <c r="Z77" s="17">
        <v>127.52526013695</v>
      </c>
      <c r="AA77" s="17">
        <v>139.62810318002099</v>
      </c>
      <c r="AB77" s="17">
        <v>118.709278009279</v>
      </c>
      <c r="AC77" s="17">
        <v>155.86954442390231</v>
      </c>
      <c r="AD77" s="17">
        <v>133.9625001414374</v>
      </c>
      <c r="AE77" s="17">
        <v>140.00189262516557</v>
      </c>
      <c r="AF77" s="17">
        <v>139.44914698024255</v>
      </c>
      <c r="AG77" s="17">
        <v>135.19738145236255</v>
      </c>
      <c r="AH77" s="17">
        <v>125.46451281962091</v>
      </c>
      <c r="AI77" s="17">
        <v>130.39143966502172</v>
      </c>
      <c r="AJ77" s="37">
        <v>129.07324143225003</v>
      </c>
    </row>
    <row r="78" spans="1:37" x14ac:dyDescent="0.3">
      <c r="A78" s="110" t="s">
        <v>63</v>
      </c>
      <c r="B78" s="16">
        <v>55.984031136065937</v>
      </c>
      <c r="C78" s="16">
        <f>+I78</f>
        <v>33.626584823760112</v>
      </c>
      <c r="D78" s="84">
        <f>+B78-C78</f>
        <v>22.357446312305825</v>
      </c>
      <c r="E78" s="85">
        <f t="shared" si="38"/>
        <v>0.66487412948662994</v>
      </c>
      <c r="F78" s="16">
        <v>-17.309738213675786</v>
      </c>
      <c r="G78" s="16">
        <v>8.1202443649763438</v>
      </c>
      <c r="H78" s="16">
        <v>27.333332909936956</v>
      </c>
      <c r="I78" s="16">
        <v>33.626584823760112</v>
      </c>
      <c r="J78" s="16">
        <v>41.869951161705757</v>
      </c>
      <c r="K78" s="16">
        <v>18.398046410291457</v>
      </c>
      <c r="L78" s="16">
        <v>-24.609601066100595</v>
      </c>
      <c r="M78" s="16">
        <v>-7.5732549386808898</v>
      </c>
      <c r="N78" s="16">
        <v>-48.24844209443765</v>
      </c>
      <c r="O78" s="16">
        <v>29.692973964463135</v>
      </c>
      <c r="P78" s="16">
        <v>85.247563515418477</v>
      </c>
      <c r="Q78" s="16">
        <v>65.170451689104382</v>
      </c>
      <c r="R78" s="16">
        <v>52.365778727099936</v>
      </c>
      <c r="S78" s="16">
        <v>58.653669203751519</v>
      </c>
      <c r="T78" s="16">
        <v>60.825199064636237</v>
      </c>
      <c r="U78" s="16">
        <v>2.8224629748533374</v>
      </c>
      <c r="V78" s="16">
        <v>25.261631390908349</v>
      </c>
      <c r="W78" s="16">
        <v>20.144586654181794</v>
      </c>
      <c r="X78" s="16">
        <f>0.657042536581963</f>
        <v>0.65704253658196299</v>
      </c>
      <c r="Y78" s="16">
        <v>-4.1518934456823615</v>
      </c>
      <c r="Z78" s="16">
        <v>23.788646122029391</v>
      </c>
      <c r="AA78" s="16">
        <v>18.001276171448524</v>
      </c>
      <c r="AB78" s="16">
        <v>34.731593770871015</v>
      </c>
      <c r="AC78" s="16">
        <v>-16.394337516981011</v>
      </c>
      <c r="AD78" s="16">
        <v>50.747536245317207</v>
      </c>
      <c r="AE78" s="16">
        <v>29.976411287598381</v>
      </c>
      <c r="AF78" s="16">
        <v>26.486910733790154</v>
      </c>
      <c r="AG78" s="16">
        <v>18.079035457587366</v>
      </c>
      <c r="AH78" s="16">
        <v>16.907397732131258</v>
      </c>
      <c r="AI78" s="16">
        <v>38.372473830740063</v>
      </c>
      <c r="AJ78" s="36">
        <v>22.870766032921978</v>
      </c>
    </row>
    <row r="79" spans="1:37" x14ac:dyDescent="0.3">
      <c r="A79" s="112"/>
      <c r="B79" s="17"/>
      <c r="C79" s="17"/>
      <c r="D79" s="82"/>
      <c r="E79" s="83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37"/>
    </row>
    <row r="80" spans="1:37" x14ac:dyDescent="0.3">
      <c r="A80" s="112" t="s">
        <v>76</v>
      </c>
      <c r="B80" s="24">
        <v>0.46670992726174221</v>
      </c>
      <c r="C80" s="24">
        <f>+I80</f>
        <v>0.40281212118392851</v>
      </c>
      <c r="D80" s="24">
        <f>+B80-C80</f>
        <v>6.3897806077813701E-2</v>
      </c>
      <c r="E80" s="83"/>
      <c r="F80" s="24">
        <v>0.45412191040054334</v>
      </c>
      <c r="G80" s="24">
        <v>0.39255256985258774</v>
      </c>
      <c r="H80" s="24">
        <v>0.38800374778947838</v>
      </c>
      <c r="I80" s="24">
        <v>0.40281212118392851</v>
      </c>
      <c r="J80" s="24">
        <v>0.40205470098543444</v>
      </c>
      <c r="K80" s="24">
        <v>0.39275516497114016</v>
      </c>
      <c r="L80" s="24">
        <v>0.3913736112393647</v>
      </c>
      <c r="M80" s="24">
        <v>0.42283914845522136</v>
      </c>
      <c r="N80" s="24">
        <v>0.37035112506951418</v>
      </c>
      <c r="O80" s="24">
        <v>0.41473670443891386</v>
      </c>
      <c r="P80" s="24">
        <v>0.44365615856577412</v>
      </c>
      <c r="Q80" s="24">
        <v>0.36636724892945721</v>
      </c>
      <c r="R80" s="24">
        <v>0.35632325300843798</v>
      </c>
      <c r="S80" s="24">
        <v>0.34759344720030522</v>
      </c>
      <c r="T80" s="24">
        <v>0.37738158047178277</v>
      </c>
      <c r="U80" s="24">
        <v>0.31602411561986421</v>
      </c>
      <c r="V80" s="24">
        <v>0.39299444334630301</v>
      </c>
      <c r="W80" s="24">
        <v>0.39752469863753137</v>
      </c>
      <c r="X80" s="24">
        <v>0.40199829883521987</v>
      </c>
      <c r="Y80" s="24">
        <v>0.39689059390280074</v>
      </c>
      <c r="Z80" s="24">
        <v>0.41066845492479398</v>
      </c>
      <c r="AA80" s="24">
        <v>0.41530433620738044</v>
      </c>
      <c r="AB80" s="24">
        <v>0.44311983361693524</v>
      </c>
      <c r="AC80" s="24">
        <v>0.39338034527785165</v>
      </c>
      <c r="AD80" s="24">
        <v>0.45471747135702789</v>
      </c>
      <c r="AE80" s="24">
        <v>0.41111282378352665</v>
      </c>
      <c r="AF80" s="24">
        <v>0.42996441597011248</v>
      </c>
      <c r="AG80" s="24">
        <v>0.45276738112487752</v>
      </c>
      <c r="AH80" s="24">
        <v>0.41468190431812385</v>
      </c>
      <c r="AI80" s="24">
        <v>0.42401989582590055</v>
      </c>
      <c r="AJ80" s="39">
        <v>0.44488576147650355</v>
      </c>
    </row>
    <row r="81" spans="1:36" x14ac:dyDescent="0.3">
      <c r="A81" s="116" t="s">
        <v>77</v>
      </c>
      <c r="B81" s="31">
        <v>0.14025876406966684</v>
      </c>
      <c r="C81" s="31">
        <f>+I81</f>
        <v>7.9812816889670082E-2</v>
      </c>
      <c r="D81" s="31">
        <f>+B81-C81</f>
        <v>6.0445947179996753E-2</v>
      </c>
      <c r="E81" s="92"/>
      <c r="F81" s="31">
        <v>-5.2732975591284044E-2</v>
      </c>
      <c r="G81" s="31">
        <v>2.0997877260636216E-2</v>
      </c>
      <c r="H81" s="31">
        <v>6.5498894771871721E-2</v>
      </c>
      <c r="I81" s="31">
        <v>7.9812816889670082E-2</v>
      </c>
      <c r="J81" s="31">
        <v>0.10269078254934717</v>
      </c>
      <c r="K81" s="31">
        <v>5.2351602623236765E-2</v>
      </c>
      <c r="L81" s="31">
        <v>-7.4170253718005369E-2</v>
      </c>
      <c r="M81" s="31">
        <v>-2.0886436796274631E-2</v>
      </c>
      <c r="N81" s="31">
        <v>-0.13555006828103441</v>
      </c>
      <c r="O81" s="31">
        <v>6.865873949090226E-2</v>
      </c>
      <c r="P81" s="31">
        <v>0.16563318599185634</v>
      </c>
      <c r="Q81" s="31">
        <v>0.13495167993467966</v>
      </c>
      <c r="R81" s="31">
        <v>7.6084261935808015E-2</v>
      </c>
      <c r="S81" s="31">
        <v>0.10998618044496163</v>
      </c>
      <c r="T81" s="31">
        <v>0.13151542172232672</v>
      </c>
      <c r="U81" s="31">
        <v>7.008854308759754E-3</v>
      </c>
      <c r="V81" s="31">
        <v>6.4158042624839651E-2</v>
      </c>
      <c r="W81" s="31">
        <v>8.9982245290363722E-2</v>
      </c>
      <c r="X81" s="32">
        <v>1.9619505948958991E-3</v>
      </c>
      <c r="Y81" s="31">
        <v>-1.0785448150280916E-2</v>
      </c>
      <c r="Z81" s="31">
        <v>6.456278070679157E-2</v>
      </c>
      <c r="AA81" s="31">
        <v>4.7427757960016789E-2</v>
      </c>
      <c r="AB81" s="31">
        <v>0.10030090336719737</v>
      </c>
      <c r="AC81" s="31">
        <v>-4.6239115152096555E-2</v>
      </c>
      <c r="AD81" s="31">
        <v>0.12492981870650806</v>
      </c>
      <c r="AE81" s="31">
        <v>7.2501529946231838E-2</v>
      </c>
      <c r="AF81" s="31">
        <v>6.8631431054803849E-2</v>
      </c>
      <c r="AG81" s="31">
        <v>5.3404155071061471E-2</v>
      </c>
      <c r="AH81" s="31">
        <v>4.9245612153779109E-2</v>
      </c>
      <c r="AI81" s="31">
        <v>9.6410968549275236E-2</v>
      </c>
      <c r="AJ81" s="40">
        <v>6.6964655808750412E-2</v>
      </c>
    </row>
    <row r="82" spans="1:36" x14ac:dyDescent="0.3">
      <c r="A82" s="116"/>
      <c r="B82" s="31"/>
      <c r="C82" s="31"/>
      <c r="D82" s="31"/>
      <c r="E82" s="92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2"/>
      <c r="Y82" s="47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40"/>
    </row>
    <row r="83" spans="1:36" x14ac:dyDescent="0.3">
      <c r="A83" s="110" t="s">
        <v>85</v>
      </c>
      <c r="B83" s="26">
        <v>502.6052484308334</v>
      </c>
      <c r="C83" s="26">
        <f>+I83</f>
        <v>495.59058676622948</v>
      </c>
      <c r="D83" s="94">
        <f>+B83-C83</f>
        <v>7.0146616646039206</v>
      </c>
      <c r="E83" s="85">
        <f t="shared" ref="E83:E86" si="39">+D83/C83</f>
        <v>1.415414628912785E-2</v>
      </c>
      <c r="F83" s="26">
        <v>391.32806934531243</v>
      </c>
      <c r="G83" s="26">
        <v>474.69571178556441</v>
      </c>
      <c r="H83" s="26">
        <v>498.31137309822583</v>
      </c>
      <c r="I83" s="26">
        <v>495.59058676622948</v>
      </c>
      <c r="J83" s="26">
        <v>460.47095266955222</v>
      </c>
      <c r="K83" s="26">
        <v>379.05623568930821</v>
      </c>
      <c r="L83" s="26">
        <v>377</v>
      </c>
      <c r="M83" s="26">
        <v>436.18071806701613</v>
      </c>
      <c r="N83" s="26">
        <v>420.73177377655003</v>
      </c>
      <c r="O83" s="26">
        <v>556.43590822606552</v>
      </c>
      <c r="P83" s="26">
        <v>629.86088887109997</v>
      </c>
      <c r="Q83" s="26">
        <v>575</v>
      </c>
      <c r="R83" s="26">
        <v>514.91144842163692</v>
      </c>
      <c r="S83" s="26">
        <v>569.935971</v>
      </c>
      <c r="T83" s="26">
        <v>489.99584210096759</v>
      </c>
      <c r="U83" s="26">
        <v>414.79822331306025</v>
      </c>
      <c r="V83" s="26">
        <v>402.89857895985307</v>
      </c>
      <c r="W83" s="26">
        <v>240.15971840832788</v>
      </c>
      <c r="X83" s="26">
        <v>357.13348486514059</v>
      </c>
      <c r="Y83" s="48">
        <v>426.01621458316674</v>
      </c>
      <c r="Z83" s="26">
        <v>434.09645030967505</v>
      </c>
      <c r="AA83" s="26">
        <v>469.92904496974421</v>
      </c>
      <c r="AB83" s="26">
        <v>407.22475730645158</v>
      </c>
      <c r="AC83" s="26">
        <v>432.83092547017247</v>
      </c>
      <c r="AD83" s="26">
        <v>450.86069298829841</v>
      </c>
      <c r="AE83" s="26">
        <v>471.08039969528363</v>
      </c>
      <c r="AF83" s="26">
        <v>452.00745438788192</v>
      </c>
      <c r="AG83" s="26">
        <v>390.02750187283607</v>
      </c>
      <c r="AH83" s="26">
        <v>402.45778796065383</v>
      </c>
      <c r="AI83" s="26">
        <v>460.14640900000001</v>
      </c>
      <c r="AJ83" s="36">
        <v>405.51657281999996</v>
      </c>
    </row>
    <row r="84" spans="1:36" x14ac:dyDescent="0.3">
      <c r="A84" s="101" t="s">
        <v>80</v>
      </c>
      <c r="B84" s="20">
        <v>315.58662450000003</v>
      </c>
      <c r="C84" s="20">
        <f>+I84</f>
        <v>212.618268</v>
      </c>
      <c r="D84" s="95">
        <f>+B84-C84</f>
        <v>102.96835650000003</v>
      </c>
      <c r="E84" s="83">
        <f t="shared" si="39"/>
        <v>0.48428743902664106</v>
      </c>
      <c r="F84" s="20">
        <v>210.05977444999999</v>
      </c>
      <c r="G84" s="20">
        <v>240.03009900000001</v>
      </c>
      <c r="H84" s="20">
        <v>270.21290699999997</v>
      </c>
      <c r="I84" s="20">
        <v>212.618268</v>
      </c>
      <c r="J84" s="20">
        <v>185.44152875</v>
      </c>
      <c r="K84" s="20">
        <v>171.41274200000001</v>
      </c>
      <c r="L84" s="20">
        <v>166</v>
      </c>
      <c r="M84" s="20">
        <v>205.490399</v>
      </c>
      <c r="N84" s="20">
        <v>205.75448599999999</v>
      </c>
      <c r="O84" s="20">
        <v>297.62249599999996</v>
      </c>
      <c r="P84" s="20">
        <v>336.19749000000002</v>
      </c>
      <c r="Q84" s="20">
        <v>254</v>
      </c>
      <c r="R84" s="20">
        <v>200.88279399999999</v>
      </c>
      <c r="S84" s="20">
        <v>203.93597100000002</v>
      </c>
      <c r="T84" s="20">
        <v>189.34578099999999</v>
      </c>
      <c r="U84" s="20">
        <v>133.65695099999999</v>
      </c>
      <c r="V84" s="20">
        <v>169.411283</v>
      </c>
      <c r="W84" s="20">
        <v>106.332256</v>
      </c>
      <c r="X84" s="20">
        <v>146.57019099999999</v>
      </c>
      <c r="Y84" s="49">
        <v>184.87415500000003</v>
      </c>
      <c r="Z84" s="20">
        <v>213.88286899999997</v>
      </c>
      <c r="AA84" s="20">
        <v>275.77099399999997</v>
      </c>
      <c r="AB84" s="20">
        <v>238.122781</v>
      </c>
      <c r="AC84" s="20">
        <v>269.59786300000002</v>
      </c>
      <c r="AD84" s="20">
        <v>243.01565499999998</v>
      </c>
      <c r="AE84" s="20">
        <v>257.12628100000001</v>
      </c>
      <c r="AF84" s="20">
        <v>243.57170000000002</v>
      </c>
      <c r="AG84" s="20">
        <v>215.35097200000001</v>
      </c>
      <c r="AH84" s="20">
        <v>201.44847200000001</v>
      </c>
      <c r="AI84" s="20">
        <v>245.14640900000001</v>
      </c>
      <c r="AJ84" s="37">
        <v>248.49060800000001</v>
      </c>
    </row>
    <row r="85" spans="1:36" x14ac:dyDescent="0.3">
      <c r="A85" s="101" t="s">
        <v>81</v>
      </c>
      <c r="B85" s="20">
        <v>147.85469418683334</v>
      </c>
      <c r="C85" s="20">
        <f>+I85</f>
        <v>221.69239417213112</v>
      </c>
      <c r="D85" s="95">
        <f>+B85-C85</f>
        <v>-73.837699985297775</v>
      </c>
      <c r="E85" s="83">
        <f t="shared" si="39"/>
        <v>-0.33306374925955801</v>
      </c>
      <c r="F85" s="20">
        <v>142.90297779374998</v>
      </c>
      <c r="G85" s="20">
        <v>169.11809882362897</v>
      </c>
      <c r="H85" s="20">
        <v>162.15823154274196</v>
      </c>
      <c r="I85" s="20">
        <v>221.69239417213112</v>
      </c>
      <c r="J85" s="20">
        <v>207.03156324969223</v>
      </c>
      <c r="K85" s="20">
        <v>178.8209395219672</v>
      </c>
      <c r="L85" s="20">
        <v>153</v>
      </c>
      <c r="M85" s="20">
        <v>130.6430185703226</v>
      </c>
      <c r="N85" s="20">
        <v>134.53739701757573</v>
      </c>
      <c r="O85" s="20">
        <v>171.46598690163935</v>
      </c>
      <c r="P85" s="20">
        <v>204.90767380419354</v>
      </c>
      <c r="Q85" s="20">
        <v>187</v>
      </c>
      <c r="R85" s="20">
        <v>201.35893241600002</v>
      </c>
      <c r="S85" s="20">
        <v>254</v>
      </c>
      <c r="T85" s="20">
        <v>217.42798470806446</v>
      </c>
      <c r="U85" s="20">
        <v>168.64581896317458</v>
      </c>
      <c r="V85" s="20">
        <v>153.318027825</v>
      </c>
      <c r="W85" s="20">
        <v>93.016510928852455</v>
      </c>
      <c r="X85" s="20">
        <v>137.83392398156249</v>
      </c>
      <c r="Y85" s="49">
        <v>152.49218144</v>
      </c>
      <c r="Z85" s="20">
        <v>153.14293143750004</v>
      </c>
      <c r="AA85" s="20">
        <v>116.23463398524591</v>
      </c>
      <c r="AB85" s="20">
        <v>112.90097417903226</v>
      </c>
      <c r="AC85" s="20">
        <v>114.56359143293103</v>
      </c>
      <c r="AD85" s="20">
        <v>117.27626019421874</v>
      </c>
      <c r="AE85" s="20">
        <v>154.98026100885249</v>
      </c>
      <c r="AF85" s="20">
        <v>137.42633887908192</v>
      </c>
      <c r="AG85" s="20">
        <v>116.70540188306558</v>
      </c>
      <c r="AH85" s="20">
        <v>133.32445733449998</v>
      </c>
      <c r="AI85" s="20">
        <v>122</v>
      </c>
      <c r="AJ85" s="37">
        <v>132.02596481999998</v>
      </c>
    </row>
    <row r="86" spans="1:36" x14ac:dyDescent="0.3">
      <c r="A86" s="101" t="s">
        <v>82</v>
      </c>
      <c r="B86" s="20">
        <v>39.163929744000001</v>
      </c>
      <c r="C86" s="20">
        <f>+I86</f>
        <v>61.279924594098361</v>
      </c>
      <c r="D86" s="95">
        <f>+B86-C86</f>
        <v>-22.11599485009836</v>
      </c>
      <c r="E86" s="83">
        <f t="shared" si="39"/>
        <v>-0.36090114334488377</v>
      </c>
      <c r="F86" s="20">
        <v>38.365317101562503</v>
      </c>
      <c r="G86" s="20">
        <v>65.547513961935437</v>
      </c>
      <c r="H86" s="20">
        <v>65.940234555483869</v>
      </c>
      <c r="I86" s="20">
        <v>61.279924594098361</v>
      </c>
      <c r="J86" s="20">
        <v>67.997860669860017</v>
      </c>
      <c r="K86" s="20">
        <v>28.822554167340975</v>
      </c>
      <c r="L86" s="20">
        <v>58</v>
      </c>
      <c r="M86" s="20">
        <v>100.04730049669355</v>
      </c>
      <c r="N86" s="20">
        <v>80.439890758974272</v>
      </c>
      <c r="O86" s="20">
        <v>87.347425324426254</v>
      </c>
      <c r="P86" s="20">
        <v>88.755725066906422</v>
      </c>
      <c r="Q86" s="20">
        <v>134</v>
      </c>
      <c r="R86" s="20">
        <v>112.66972200563694</v>
      </c>
      <c r="S86" s="20">
        <v>112</v>
      </c>
      <c r="T86" s="20">
        <v>83.222076392903176</v>
      </c>
      <c r="U86" s="20">
        <v>112.49545334988571</v>
      </c>
      <c r="V86" s="20">
        <v>80.169268134853112</v>
      </c>
      <c r="W86" s="20">
        <v>40.810951479475406</v>
      </c>
      <c r="X86" s="20">
        <v>72.729369883578087</v>
      </c>
      <c r="Y86" s="49">
        <v>88.649878143166688</v>
      </c>
      <c r="Z86" s="20">
        <v>67.070649872174997</v>
      </c>
      <c r="AA86" s="20">
        <v>77.923416984498331</v>
      </c>
      <c r="AB86" s="20">
        <v>56.201002127419343</v>
      </c>
      <c r="AC86" s="20">
        <v>48.669471037241387</v>
      </c>
      <c r="AD86" s="20">
        <v>90.568777794079693</v>
      </c>
      <c r="AE86" s="20">
        <v>58.973857686431138</v>
      </c>
      <c r="AF86" s="20">
        <v>71.009415508799961</v>
      </c>
      <c r="AG86" s="20">
        <v>57.971127989770487</v>
      </c>
      <c r="AH86" s="20">
        <v>67.684858626153854</v>
      </c>
      <c r="AI86" s="20">
        <v>93</v>
      </c>
      <c r="AJ86" s="37">
        <v>25</v>
      </c>
    </row>
    <row r="87" spans="1:36" x14ac:dyDescent="0.3">
      <c r="A87" s="101"/>
      <c r="B87" s="20"/>
      <c r="C87" s="20"/>
      <c r="D87" s="95"/>
      <c r="E87" s="83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43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5"/>
    </row>
    <row r="88" spans="1:36" x14ac:dyDescent="0.3">
      <c r="A88" s="110" t="s">
        <v>83</v>
      </c>
      <c r="B88" s="14">
        <v>16</v>
      </c>
      <c r="C88" s="14">
        <f>+I88</f>
        <v>18</v>
      </c>
      <c r="D88" s="94">
        <f>+B88-C88</f>
        <v>-2</v>
      </c>
      <c r="E88" s="85">
        <f t="shared" ref="E88:E91" si="40">+D88/C88</f>
        <v>-0.1111111111111111</v>
      </c>
      <c r="F88" s="14">
        <v>16</v>
      </c>
      <c r="G88" s="14">
        <v>16</v>
      </c>
      <c r="H88" s="14">
        <v>18</v>
      </c>
      <c r="I88" s="14">
        <v>18</v>
      </c>
      <c r="J88" s="14">
        <v>21</v>
      </c>
      <c r="K88" s="14">
        <v>22</v>
      </c>
      <c r="L88" s="14">
        <v>25</v>
      </c>
      <c r="M88" s="14">
        <v>23</v>
      </c>
      <c r="N88" s="14">
        <v>24</v>
      </c>
      <c r="O88" s="14">
        <v>24</v>
      </c>
      <c r="P88" s="14">
        <v>22</v>
      </c>
      <c r="Q88" s="14">
        <v>21</v>
      </c>
      <c r="R88" s="14">
        <v>21</v>
      </c>
      <c r="S88" s="14">
        <v>22</v>
      </c>
      <c r="T88" s="14">
        <v>22</v>
      </c>
      <c r="U88" s="14">
        <v>22</v>
      </c>
      <c r="V88" s="14">
        <v>22</v>
      </c>
      <c r="W88" s="14">
        <v>22</v>
      </c>
      <c r="X88" s="14">
        <v>23</v>
      </c>
      <c r="Y88" s="51">
        <v>25</v>
      </c>
      <c r="Z88" s="14">
        <v>29</v>
      </c>
      <c r="AA88" s="14">
        <v>29</v>
      </c>
      <c r="AB88" s="14">
        <v>29</v>
      </c>
      <c r="AC88" s="14">
        <v>28</v>
      </c>
      <c r="AD88" s="14">
        <v>29</v>
      </c>
      <c r="AE88" s="14">
        <v>29</v>
      </c>
      <c r="AF88" s="14">
        <v>29</v>
      </c>
      <c r="AG88" s="14">
        <v>30</v>
      </c>
      <c r="AH88" s="14">
        <v>29</v>
      </c>
      <c r="AI88" s="14">
        <v>27</v>
      </c>
      <c r="AJ88" s="52">
        <v>28</v>
      </c>
    </row>
    <row r="89" spans="1:36" x14ac:dyDescent="0.3">
      <c r="A89" s="101" t="s">
        <v>80</v>
      </c>
      <c r="B89" s="3">
        <v>9</v>
      </c>
      <c r="C89" s="3">
        <f>+I89</f>
        <v>9</v>
      </c>
      <c r="D89" s="95">
        <f>+B89-C89</f>
        <v>0</v>
      </c>
      <c r="E89" s="83">
        <f t="shared" si="40"/>
        <v>0</v>
      </c>
      <c r="F89" s="3">
        <v>8</v>
      </c>
      <c r="G89" s="3">
        <v>8</v>
      </c>
      <c r="H89" s="3">
        <v>9</v>
      </c>
      <c r="I89" s="3">
        <v>9</v>
      </c>
      <c r="J89" s="3">
        <v>12</v>
      </c>
      <c r="K89" s="3">
        <v>13</v>
      </c>
      <c r="L89" s="3">
        <v>15</v>
      </c>
      <c r="M89" s="3">
        <v>14</v>
      </c>
      <c r="N89" s="3">
        <v>15</v>
      </c>
      <c r="O89" s="3">
        <v>15</v>
      </c>
      <c r="P89" s="3">
        <v>14</v>
      </c>
      <c r="Q89" s="3">
        <v>13</v>
      </c>
      <c r="R89" s="3">
        <v>13</v>
      </c>
      <c r="S89" s="3">
        <v>13</v>
      </c>
      <c r="T89" s="3">
        <v>13</v>
      </c>
      <c r="U89" s="3">
        <v>13</v>
      </c>
      <c r="V89" s="3">
        <v>13</v>
      </c>
      <c r="W89" s="3">
        <v>13</v>
      </c>
      <c r="X89" s="3">
        <v>13</v>
      </c>
      <c r="Y89" s="53">
        <v>15</v>
      </c>
      <c r="Z89" s="3">
        <v>18</v>
      </c>
      <c r="AA89" s="3">
        <v>18</v>
      </c>
      <c r="AB89" s="3">
        <v>18</v>
      </c>
      <c r="AC89" s="3">
        <v>18</v>
      </c>
      <c r="AD89" s="3">
        <v>19</v>
      </c>
      <c r="AE89" s="3">
        <v>19</v>
      </c>
      <c r="AF89" s="3">
        <v>19</v>
      </c>
      <c r="AG89" s="3">
        <v>20</v>
      </c>
      <c r="AH89" s="3">
        <v>20</v>
      </c>
      <c r="AI89" s="3">
        <v>18</v>
      </c>
      <c r="AJ89" s="54">
        <v>18</v>
      </c>
    </row>
    <row r="90" spans="1:36" x14ac:dyDescent="0.3">
      <c r="A90" s="101" t="s">
        <v>81</v>
      </c>
      <c r="B90" s="3">
        <v>6</v>
      </c>
      <c r="C90" s="3">
        <f>+I90</f>
        <v>8</v>
      </c>
      <c r="D90" s="95">
        <f>+B90-C90</f>
        <v>-2</v>
      </c>
      <c r="E90" s="83">
        <f t="shared" si="40"/>
        <v>-0.25</v>
      </c>
      <c r="F90" s="3">
        <v>7</v>
      </c>
      <c r="G90" s="3">
        <v>7</v>
      </c>
      <c r="H90" s="3">
        <v>8</v>
      </c>
      <c r="I90" s="3">
        <v>8</v>
      </c>
      <c r="J90" s="3">
        <v>8</v>
      </c>
      <c r="K90" s="3">
        <v>8</v>
      </c>
      <c r="L90" s="3">
        <v>9</v>
      </c>
      <c r="M90" s="3">
        <v>8</v>
      </c>
      <c r="N90" s="3">
        <v>8</v>
      </c>
      <c r="O90" s="3">
        <v>8</v>
      </c>
      <c r="P90" s="3">
        <v>7</v>
      </c>
      <c r="Q90" s="3">
        <v>7</v>
      </c>
      <c r="R90" s="3">
        <v>7</v>
      </c>
      <c r="S90" s="3">
        <v>8</v>
      </c>
      <c r="T90" s="3">
        <v>8</v>
      </c>
      <c r="U90" s="3">
        <v>8</v>
      </c>
      <c r="V90" s="3">
        <v>8</v>
      </c>
      <c r="W90" s="3">
        <v>8</v>
      </c>
      <c r="X90" s="3">
        <v>9</v>
      </c>
      <c r="Y90" s="53">
        <v>9</v>
      </c>
      <c r="Z90" s="3">
        <v>10</v>
      </c>
      <c r="AA90" s="3">
        <v>10</v>
      </c>
      <c r="AB90" s="3">
        <v>10</v>
      </c>
      <c r="AC90" s="3">
        <v>9</v>
      </c>
      <c r="AD90" s="3">
        <v>9</v>
      </c>
      <c r="AE90" s="3">
        <v>9</v>
      </c>
      <c r="AF90" s="3">
        <v>9</v>
      </c>
      <c r="AG90" s="3">
        <v>9</v>
      </c>
      <c r="AH90" s="3">
        <v>8</v>
      </c>
      <c r="AI90" s="3">
        <v>8</v>
      </c>
      <c r="AJ90" s="54">
        <v>9</v>
      </c>
    </row>
    <row r="91" spans="1:36" ht="15" thickBot="1" x14ac:dyDescent="0.35">
      <c r="A91" s="117" t="s">
        <v>82</v>
      </c>
      <c r="B91" s="41">
        <v>1</v>
      </c>
      <c r="C91" s="41">
        <f>+I91</f>
        <v>1</v>
      </c>
      <c r="D91" s="96">
        <f>+B91-C91</f>
        <v>0</v>
      </c>
      <c r="E91" s="93">
        <f t="shared" si="40"/>
        <v>0</v>
      </c>
      <c r="F91" s="41">
        <v>1</v>
      </c>
      <c r="G91" s="41">
        <v>1</v>
      </c>
      <c r="H91" s="41">
        <v>1</v>
      </c>
      <c r="I91" s="41">
        <v>1</v>
      </c>
      <c r="J91" s="41">
        <v>1</v>
      </c>
      <c r="K91" s="41">
        <v>1</v>
      </c>
      <c r="L91" s="41">
        <v>1</v>
      </c>
      <c r="M91" s="41">
        <v>1</v>
      </c>
      <c r="N91" s="41">
        <v>1</v>
      </c>
      <c r="O91" s="41">
        <v>1</v>
      </c>
      <c r="P91" s="41">
        <v>1</v>
      </c>
      <c r="Q91" s="41">
        <v>1</v>
      </c>
      <c r="R91" s="41">
        <v>1</v>
      </c>
      <c r="S91" s="41">
        <v>1</v>
      </c>
      <c r="T91" s="41">
        <v>1</v>
      </c>
      <c r="U91" s="41">
        <v>1</v>
      </c>
      <c r="V91" s="41">
        <v>1</v>
      </c>
      <c r="W91" s="41">
        <v>1</v>
      </c>
      <c r="X91" s="41">
        <v>1</v>
      </c>
      <c r="Y91" s="55">
        <v>1</v>
      </c>
      <c r="Z91" s="41">
        <v>1</v>
      </c>
      <c r="AA91" s="41">
        <v>1</v>
      </c>
      <c r="AB91" s="41">
        <v>1</v>
      </c>
      <c r="AC91" s="41">
        <v>1</v>
      </c>
      <c r="AD91" s="41">
        <v>1</v>
      </c>
      <c r="AE91" s="41">
        <v>1</v>
      </c>
      <c r="AF91" s="41">
        <v>1</v>
      </c>
      <c r="AG91" s="41">
        <v>1</v>
      </c>
      <c r="AH91" s="41">
        <v>1</v>
      </c>
      <c r="AI91" s="41">
        <v>1</v>
      </c>
      <c r="AJ91" s="56">
        <v>1</v>
      </c>
    </row>
    <row r="92" spans="1:36" x14ac:dyDescent="0.3">
      <c r="A92" s="28"/>
      <c r="B92" s="29"/>
      <c r="C92" s="29"/>
      <c r="D92" s="74"/>
      <c r="E92" s="75"/>
      <c r="F92" s="75"/>
      <c r="G92" s="75"/>
      <c r="H92" s="75"/>
      <c r="I92" s="75"/>
      <c r="J92" s="75"/>
      <c r="K92" s="75"/>
      <c r="L92" s="75"/>
      <c r="M92" s="29"/>
      <c r="N92" s="29"/>
      <c r="O92" s="75"/>
      <c r="P92" s="29"/>
      <c r="Q92" s="29"/>
      <c r="R92" s="29"/>
      <c r="S92" s="74"/>
      <c r="T92" s="74"/>
      <c r="U92" s="74"/>
      <c r="V92" s="75"/>
      <c r="W92" s="29"/>
      <c r="X92" s="30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</row>
    <row r="93" spans="1:36" ht="15" thickBot="1" x14ac:dyDescent="0.35">
      <c r="A93" s="18"/>
      <c r="B93" s="22"/>
      <c r="C93" s="22"/>
      <c r="D93" s="71"/>
      <c r="E93" s="72"/>
      <c r="F93" s="72"/>
      <c r="G93" s="72"/>
      <c r="H93" s="72"/>
      <c r="I93" s="72"/>
      <c r="J93" s="72"/>
      <c r="K93" s="72"/>
      <c r="L93" s="72"/>
      <c r="M93" s="22"/>
      <c r="N93" s="22"/>
      <c r="O93" s="72"/>
      <c r="P93" s="22"/>
      <c r="Q93" s="22"/>
      <c r="R93" s="22"/>
      <c r="S93" s="70"/>
      <c r="T93" s="70"/>
      <c r="U93" s="70"/>
      <c r="V93" s="72"/>
      <c r="W93" s="22"/>
      <c r="X93" s="23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</row>
    <row r="94" spans="1:36" ht="27.6" customHeight="1" x14ac:dyDescent="0.3">
      <c r="A94" s="109" t="s">
        <v>64</v>
      </c>
      <c r="B94" s="204" t="s">
        <v>40</v>
      </c>
      <c r="C94" s="205"/>
      <c r="D94" s="205"/>
      <c r="E94" s="205"/>
      <c r="F94" s="205"/>
      <c r="G94" s="205"/>
      <c r="H94" s="205"/>
      <c r="I94" s="205"/>
      <c r="J94" s="205"/>
      <c r="K94" s="205"/>
      <c r="L94" s="205"/>
      <c r="M94" s="205"/>
      <c r="N94" s="205"/>
      <c r="O94" s="205"/>
      <c r="P94" s="205"/>
      <c r="Q94" s="205"/>
      <c r="R94" s="205"/>
      <c r="S94" s="205"/>
      <c r="T94" s="205"/>
      <c r="U94" s="205"/>
      <c r="V94" s="205"/>
      <c r="W94" s="205"/>
      <c r="X94" s="205"/>
      <c r="Y94" s="205"/>
      <c r="Z94" s="205"/>
      <c r="AA94" s="205"/>
      <c r="AB94" s="205"/>
      <c r="AC94" s="205"/>
      <c r="AD94" s="205"/>
      <c r="AE94" s="205"/>
      <c r="AF94" s="205"/>
      <c r="AG94" s="205"/>
      <c r="AH94" s="205"/>
      <c r="AI94" s="205"/>
      <c r="AJ94" s="206"/>
    </row>
    <row r="95" spans="1:36" ht="25.5" customHeight="1" x14ac:dyDescent="0.3">
      <c r="A95" s="101"/>
      <c r="B95" s="15" t="str">
        <f>+B72</f>
        <v>2024.10-12. hó</v>
      </c>
      <c r="C95" s="15" t="str">
        <f t="shared" ref="C95" si="41">+C72</f>
        <v>2023.10-12. hó</v>
      </c>
      <c r="D95" s="76" t="s">
        <v>62</v>
      </c>
      <c r="E95" s="77" t="s">
        <v>43</v>
      </c>
      <c r="F95" s="15" t="str">
        <f>+F72</f>
        <v>2024.7-9. hó</v>
      </c>
      <c r="G95" s="15" t="str">
        <f>+G72</f>
        <v>2024.4-6. hó</v>
      </c>
      <c r="H95" s="15" t="str">
        <f>+H72</f>
        <v>2024.1-3. hó</v>
      </c>
      <c r="I95" s="15" t="str">
        <f t="shared" ref="I95:O95" si="42">+I72</f>
        <v>2023.10-12. hó</v>
      </c>
      <c r="J95" s="15" t="str">
        <f t="shared" si="42"/>
        <v>2023.7-9. hó</v>
      </c>
      <c r="K95" s="15" t="str">
        <f t="shared" si="42"/>
        <v>2023.4-6. hó</v>
      </c>
      <c r="L95" s="15" t="str">
        <f t="shared" si="42"/>
        <v>2023.1-3. hó</v>
      </c>
      <c r="M95" s="15" t="str">
        <f t="shared" si="42"/>
        <v>2022 10-12. hó</v>
      </c>
      <c r="N95" s="15" t="str">
        <f t="shared" si="42"/>
        <v>2022 7-9. hó</v>
      </c>
      <c r="O95" s="15" t="str">
        <f t="shared" si="42"/>
        <v xml:space="preserve"> 2022 4-6. hó</v>
      </c>
      <c r="P95" s="15" t="str">
        <f t="shared" ref="P95" si="43">+P72</f>
        <v>2022.1-3.</v>
      </c>
      <c r="Q95" s="15" t="str">
        <f t="shared" ref="Q95:U95" si="44">+Q72</f>
        <v xml:space="preserve"> 2021.10-12. hó</v>
      </c>
      <c r="R95" s="15" t="str">
        <f t="shared" si="44"/>
        <v xml:space="preserve"> 2021        7-9. hó</v>
      </c>
      <c r="S95" s="15" t="str">
        <f t="shared" si="44"/>
        <v>2021
4-6. hó</v>
      </c>
      <c r="T95" s="15" t="str">
        <f t="shared" si="44"/>
        <v>2021
1-3. hó</v>
      </c>
      <c r="U95" s="15" t="str">
        <f t="shared" si="44"/>
        <v>2020
10-12. hó</v>
      </c>
      <c r="V95" s="15" t="s">
        <v>88</v>
      </c>
      <c r="W95" s="15" t="s">
        <v>87</v>
      </c>
      <c r="X95" s="15" t="s">
        <v>61</v>
      </c>
      <c r="Y95" s="15" t="s">
        <v>56</v>
      </c>
      <c r="Z95" s="15" t="s">
        <v>55</v>
      </c>
      <c r="AA95" s="15" t="s">
        <v>54</v>
      </c>
      <c r="AB95" s="15" t="s">
        <v>52</v>
      </c>
      <c r="AC95" s="15" t="s">
        <v>50</v>
      </c>
      <c r="AD95" s="15" t="s">
        <v>49</v>
      </c>
      <c r="AE95" s="15" t="s">
        <v>48</v>
      </c>
      <c r="AF95" s="15" t="s">
        <v>51</v>
      </c>
      <c r="AG95" s="15" t="s">
        <v>45</v>
      </c>
      <c r="AH95" s="15" t="s">
        <v>46</v>
      </c>
      <c r="AI95" s="15" t="s">
        <v>47</v>
      </c>
      <c r="AJ95" s="34" t="s">
        <v>44</v>
      </c>
    </row>
    <row r="96" spans="1:36" x14ac:dyDescent="0.3">
      <c r="A96" s="101"/>
      <c r="B96" s="4"/>
      <c r="C96" s="4"/>
      <c r="D96" s="5"/>
      <c r="E96" s="81"/>
      <c r="F96" s="5"/>
      <c r="G96" s="4"/>
      <c r="H96" s="5"/>
      <c r="I96" s="5"/>
      <c r="J96" s="5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66"/>
      <c r="Y96" s="61"/>
      <c r="Z96" s="4"/>
      <c r="AA96" s="4"/>
      <c r="AB96" s="4"/>
      <c r="AC96" s="5"/>
      <c r="AD96" s="4"/>
      <c r="AE96" s="4"/>
      <c r="AF96" s="6"/>
      <c r="AG96" s="6"/>
      <c r="AH96" s="6"/>
      <c r="AI96" s="6"/>
      <c r="AJ96" s="50"/>
    </row>
    <row r="97" spans="1:37" x14ac:dyDescent="0.3">
      <c r="A97" s="110" t="s">
        <v>32</v>
      </c>
      <c r="B97" s="16">
        <v>120.39100010030984</v>
      </c>
      <c r="C97" s="16">
        <f>+I97</f>
        <v>107.12456861035781</v>
      </c>
      <c r="D97" s="84">
        <f>+B97-C97</f>
        <v>13.266431489952026</v>
      </c>
      <c r="E97" s="85">
        <f t="shared" ref="E97:E101" si="45">+D97/C97</f>
        <v>0.12384116605599384</v>
      </c>
      <c r="F97" s="16">
        <v>88.487037347256276</v>
      </c>
      <c r="G97" s="16">
        <v>100.17314337937339</v>
      </c>
      <c r="H97" s="16">
        <v>80.236634148008065</v>
      </c>
      <c r="I97" s="16">
        <v>107.12456861035781</v>
      </c>
      <c r="J97" s="16">
        <v>92.237187992339997</v>
      </c>
      <c r="K97" s="16">
        <v>101.95640606045248</v>
      </c>
      <c r="L97" s="16">
        <v>76.845223144787496</v>
      </c>
      <c r="M97" s="16">
        <v>29.375975982073964</v>
      </c>
      <c r="N97" s="16">
        <v>100.18590796507186</v>
      </c>
      <c r="O97" s="16">
        <v>107.80958766615726</v>
      </c>
      <c r="P97" s="16">
        <v>95.570298707580662</v>
      </c>
      <c r="Q97" s="16">
        <v>86.753385513913031</v>
      </c>
      <c r="R97" s="16">
        <v>88.333892759783666</v>
      </c>
      <c r="S97" s="16">
        <v>73.765718188629052</v>
      </c>
      <c r="T97" s="16">
        <v>75.294120200000009</v>
      </c>
      <c r="U97" s="16">
        <v>85.467023222380931</v>
      </c>
      <c r="V97" s="16">
        <v>105.62228467729909</v>
      </c>
      <c r="W97" s="16">
        <v>71.185135759538767</v>
      </c>
      <c r="X97" s="67">
        <v>108.60656037078124</v>
      </c>
      <c r="Y97" s="62">
        <v>107.85099395437854</v>
      </c>
      <c r="Z97" s="16">
        <v>109.51741179465637</v>
      </c>
      <c r="AA97" s="16">
        <v>111.10460694969503</v>
      </c>
      <c r="AB97" s="16">
        <v>138.9516113162903</v>
      </c>
      <c r="AC97" s="16">
        <v>114.81302524786878</v>
      </c>
      <c r="AD97" s="16">
        <v>135.98522728000003</v>
      </c>
      <c r="AE97" s="16">
        <v>114.74070441999999</v>
      </c>
      <c r="AF97" s="16">
        <v>83.229006080000005</v>
      </c>
      <c r="AG97" s="16">
        <v>91.585720659999993</v>
      </c>
      <c r="AH97" s="16">
        <v>84.856983279999966</v>
      </c>
      <c r="AI97" s="16">
        <v>69.915078919999999</v>
      </c>
      <c r="AJ97" s="36">
        <v>62.924000429999992</v>
      </c>
      <c r="AK97" s="18"/>
    </row>
    <row r="98" spans="1:37" x14ac:dyDescent="0.3">
      <c r="A98" s="101" t="s">
        <v>33</v>
      </c>
      <c r="B98" s="17">
        <v>24.290977350786676</v>
      </c>
      <c r="C98" s="17">
        <f>+I98</f>
        <v>23.155095241160154</v>
      </c>
      <c r="D98" s="82">
        <f>+B98-C98</f>
        <v>1.1358821096265217</v>
      </c>
      <c r="E98" s="83">
        <f t="shared" si="45"/>
        <v>4.9055384907568618E-2</v>
      </c>
      <c r="F98" s="17">
        <v>19.116133889831069</v>
      </c>
      <c r="G98" s="17">
        <v>13.582034244094354</v>
      </c>
      <c r="H98" s="17">
        <v>14.151993279259678</v>
      </c>
      <c r="I98" s="17">
        <v>23.155095241160154</v>
      </c>
      <c r="J98" s="17">
        <v>22.340159905040011</v>
      </c>
      <c r="K98" s="17">
        <v>32.024688831397491</v>
      </c>
      <c r="L98" s="17">
        <v>22.054621214362498</v>
      </c>
      <c r="M98" s="17">
        <v>9.3190108365249174</v>
      </c>
      <c r="N98" s="17">
        <v>22.733110953135828</v>
      </c>
      <c r="O98" s="17">
        <v>25.334012294170162</v>
      </c>
      <c r="P98" s="17">
        <v>18.187553999999999</v>
      </c>
      <c r="Q98" s="17">
        <v>17.441960930000008</v>
      </c>
      <c r="R98" s="17">
        <v>19.985802929999998</v>
      </c>
      <c r="S98" s="17">
        <v>20.019265999999998</v>
      </c>
      <c r="T98" s="17">
        <v>21.431612000000001</v>
      </c>
      <c r="U98" s="17">
        <v>17.085193</v>
      </c>
      <c r="V98" s="17">
        <v>25.867035999999999</v>
      </c>
      <c r="W98" s="17">
        <v>20.478666</v>
      </c>
      <c r="X98" s="21">
        <v>27.062002</v>
      </c>
      <c r="Y98" s="63">
        <v>18.550766500000002</v>
      </c>
      <c r="Z98" s="17">
        <v>29.633303099999992</v>
      </c>
      <c r="AA98" s="17">
        <v>25.136894999999999</v>
      </c>
      <c r="AB98" s="17">
        <v>28.706372999999999</v>
      </c>
      <c r="AC98" s="17">
        <v>27.357472400000006</v>
      </c>
      <c r="AD98" s="17">
        <v>35.074822909999995</v>
      </c>
      <c r="AE98" s="17">
        <v>35.203142820000004</v>
      </c>
      <c r="AF98" s="17">
        <v>26.515268320000001</v>
      </c>
      <c r="AG98" s="17">
        <v>31.320331260000007</v>
      </c>
      <c r="AH98" s="17">
        <v>35.522782910000004</v>
      </c>
      <c r="AI98" s="17">
        <v>22.845104509999999</v>
      </c>
      <c r="AJ98" s="37">
        <v>24.00504475</v>
      </c>
    </row>
    <row r="99" spans="1:37" x14ac:dyDescent="0.3">
      <c r="A99" s="110" t="s">
        <v>34</v>
      </c>
      <c r="B99" s="16">
        <v>96.100022749523163</v>
      </c>
      <c r="C99" s="16">
        <f>+I99</f>
        <v>83.969473369197658</v>
      </c>
      <c r="D99" s="84">
        <f>+B99-C99</f>
        <v>12.130549380325505</v>
      </c>
      <c r="E99" s="85">
        <f t="shared" si="45"/>
        <v>0.14446380206518394</v>
      </c>
      <c r="F99" s="16">
        <v>69.370903457425214</v>
      </c>
      <c r="G99" s="16">
        <v>86.591109135279027</v>
      </c>
      <c r="H99" s="16">
        <v>66.08464086874838</v>
      </c>
      <c r="I99" s="16">
        <v>83.969473369197658</v>
      </c>
      <c r="J99" s="16">
        <v>69.897028087299987</v>
      </c>
      <c r="K99" s="16">
        <v>69.931717229054982</v>
      </c>
      <c r="L99" s="16">
        <v>54.790601930424998</v>
      </c>
      <c r="M99" s="16">
        <v>20.056965145549047</v>
      </c>
      <c r="N99" s="16">
        <v>77.452797011936042</v>
      </c>
      <c r="O99" s="16">
        <v>82.475575371987091</v>
      </c>
      <c r="P99" s="16">
        <v>77.382744707580656</v>
      </c>
      <c r="Q99" s="16">
        <v>69.311424583913023</v>
      </c>
      <c r="R99" s="16">
        <v>68.348089829783675</v>
      </c>
      <c r="S99" s="16">
        <v>53.74645218862905</v>
      </c>
      <c r="T99" s="16">
        <v>53.862508200000008</v>
      </c>
      <c r="U99" s="16">
        <v>68.381830222380927</v>
      </c>
      <c r="V99" s="16">
        <v>79.755248677299093</v>
      </c>
      <c r="W99" s="16">
        <v>50.706469759538763</v>
      </c>
      <c r="X99" s="67">
        <v>81.544558370781232</v>
      </c>
      <c r="Y99" s="62">
        <v>89.300227454378543</v>
      </c>
      <c r="Z99" s="16">
        <v>79.884108694656376</v>
      </c>
      <c r="AA99" s="16">
        <v>85.967711949695016</v>
      </c>
      <c r="AB99" s="16">
        <v>110.24523831629031</v>
      </c>
      <c r="AC99" s="16">
        <v>87.455552847868759</v>
      </c>
      <c r="AD99" s="16">
        <v>100.91040437000004</v>
      </c>
      <c r="AE99" s="16">
        <v>79.537561599999989</v>
      </c>
      <c r="AF99" s="16">
        <v>56.713737760000001</v>
      </c>
      <c r="AG99" s="16">
        <v>60.265389399999982</v>
      </c>
      <c r="AH99" s="16">
        <v>49.334200369999969</v>
      </c>
      <c r="AI99" s="16">
        <v>47.06997441</v>
      </c>
      <c r="AJ99" s="36">
        <v>38.918955679999989</v>
      </c>
    </row>
    <row r="100" spans="1:37" x14ac:dyDescent="0.3">
      <c r="A100" s="111" t="s">
        <v>35</v>
      </c>
      <c r="B100" s="17">
        <v>106.79531935923455</v>
      </c>
      <c r="C100" s="17">
        <f>+I100</f>
        <v>104.84031010133079</v>
      </c>
      <c r="D100" s="82">
        <f>+B100-C100</f>
        <v>1.9550092579037681</v>
      </c>
      <c r="E100" s="83">
        <f t="shared" si="45"/>
        <v>1.8647495948974233E-2</v>
      </c>
      <c r="F100" s="17">
        <v>88.889136917218423</v>
      </c>
      <c r="G100" s="17">
        <v>87.260806648459081</v>
      </c>
      <c r="H100" s="17">
        <v>67.322054406834894</v>
      </c>
      <c r="I100" s="17">
        <v>104.84031010133079</v>
      </c>
      <c r="J100" s="17">
        <v>48.924679683069975</v>
      </c>
      <c r="K100" s="17">
        <v>44.976721243706862</v>
      </c>
      <c r="L100" s="17">
        <v>51.504581684047338</v>
      </c>
      <c r="M100" s="17">
        <v>-10.995008269321501</v>
      </c>
      <c r="N100" s="17">
        <v>75.985654030044429</v>
      </c>
      <c r="O100" s="17">
        <v>77.783256374392991</v>
      </c>
      <c r="P100" s="17">
        <v>53.053803364016787</v>
      </c>
      <c r="Q100" s="17">
        <v>45.971748692972007</v>
      </c>
      <c r="R100" s="17">
        <v>53.35563536680278</v>
      </c>
      <c r="S100" s="17">
        <v>37.255618631565497</v>
      </c>
      <c r="T100" s="17">
        <v>38.880712883275841</v>
      </c>
      <c r="U100" s="17">
        <v>38.330827720195146</v>
      </c>
      <c r="V100" s="17">
        <v>42.478032015186812</v>
      </c>
      <c r="W100" s="17">
        <v>30.615819325828596</v>
      </c>
      <c r="X100" s="21">
        <v>42.727921997250547</v>
      </c>
      <c r="Y100" s="63">
        <v>43.897940905540104</v>
      </c>
      <c r="Z100" s="17">
        <v>41.732413300454603</v>
      </c>
      <c r="AA100" s="17">
        <v>44.797182728429597</v>
      </c>
      <c r="AB100" s="17">
        <v>43.383165663372402</v>
      </c>
      <c r="AC100" s="17">
        <v>50.890135976985754</v>
      </c>
      <c r="AD100" s="17">
        <v>38.51570206153886</v>
      </c>
      <c r="AE100" s="17">
        <v>39.079590484590163</v>
      </c>
      <c r="AF100" s="17">
        <v>47.76716081</v>
      </c>
      <c r="AG100" s="17">
        <v>38.283900399999965</v>
      </c>
      <c r="AH100" s="17">
        <v>33.552260590000003</v>
      </c>
      <c r="AI100" s="17">
        <v>36.584396350000013</v>
      </c>
      <c r="AJ100" s="37">
        <v>42.619205099999995</v>
      </c>
    </row>
    <row r="101" spans="1:37" x14ac:dyDescent="0.3">
      <c r="A101" s="110" t="s">
        <v>63</v>
      </c>
      <c r="B101" s="16">
        <v>-10.695296609711392</v>
      </c>
      <c r="C101" s="16">
        <f>+I101</f>
        <v>-20.870836732133128</v>
      </c>
      <c r="D101" s="84">
        <f>+B101-C101</f>
        <v>10.175540122421737</v>
      </c>
      <c r="E101" s="85">
        <f t="shared" si="45"/>
        <v>-0.48754825946941005</v>
      </c>
      <c r="F101" s="16">
        <v>-19.518233459793208</v>
      </c>
      <c r="G101" s="16">
        <v>-0.66969751318005422</v>
      </c>
      <c r="H101" s="16">
        <v>-1.2374135380865141</v>
      </c>
      <c r="I101" s="16">
        <v>-20.870836732133128</v>
      </c>
      <c r="J101" s="16">
        <v>20.972348404230011</v>
      </c>
      <c r="K101" s="16">
        <v>24.95499598534812</v>
      </c>
      <c r="L101" s="16">
        <v>3.2860202463776602</v>
      </c>
      <c r="M101" s="16">
        <v>31.051973414870545</v>
      </c>
      <c r="N101" s="16">
        <v>1.4671429818916124</v>
      </c>
      <c r="O101" s="16">
        <v>4.6923189975941</v>
      </c>
      <c r="P101" s="16">
        <v>24.328941343563869</v>
      </c>
      <c r="Q101" s="16">
        <v>23.339675890941017</v>
      </c>
      <c r="R101" s="16">
        <v>14.992454462980895</v>
      </c>
      <c r="S101" s="16">
        <v>16.490833557063553</v>
      </c>
      <c r="T101" s="16">
        <v>14.981795316724167</v>
      </c>
      <c r="U101" s="16">
        <v>30.051002502185781</v>
      </c>
      <c r="V101" s="16">
        <v>37.277216662112281</v>
      </c>
      <c r="W101" s="16">
        <v>20.090650433710167</v>
      </c>
      <c r="X101" s="16">
        <v>38.816636373530685</v>
      </c>
      <c r="Y101" s="16">
        <v>45.40228654883844</v>
      </c>
      <c r="Z101" s="16">
        <v>38.151695394201774</v>
      </c>
      <c r="AA101" s="16">
        <v>41.170529221265419</v>
      </c>
      <c r="AB101" s="16">
        <v>66.862072652917902</v>
      </c>
      <c r="AC101" s="16">
        <v>36.565416870883006</v>
      </c>
      <c r="AD101" s="16">
        <v>62.394702308461177</v>
      </c>
      <c r="AE101" s="16">
        <v>40.457971115409826</v>
      </c>
      <c r="AF101" s="16">
        <v>8.9465769500000007</v>
      </c>
      <c r="AG101" s="16">
        <v>21.981489000000018</v>
      </c>
      <c r="AH101" s="16">
        <v>15.781939779999966</v>
      </c>
      <c r="AI101" s="16">
        <v>10.485578059999987</v>
      </c>
      <c r="AJ101" s="36">
        <v>-3.7002494200000058</v>
      </c>
    </row>
    <row r="102" spans="1:37" x14ac:dyDescent="0.3">
      <c r="A102" s="112"/>
      <c r="B102" s="17"/>
      <c r="C102" s="17"/>
      <c r="D102" s="82"/>
      <c r="E102" s="83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37"/>
    </row>
    <row r="103" spans="1:37" x14ac:dyDescent="0.3">
      <c r="A103" s="112" t="s">
        <v>76</v>
      </c>
      <c r="B103" s="24">
        <v>0.79823261431047654</v>
      </c>
      <c r="C103" s="24">
        <f>+I103</f>
        <v>0.7838488822729196</v>
      </c>
      <c r="D103" s="24">
        <f>+B103-C103</f>
        <v>1.438373203755694E-2</v>
      </c>
      <c r="E103" s="83"/>
      <c r="F103" s="24">
        <v>0.78396684460332655</v>
      </c>
      <c r="G103" s="24">
        <v>0.86441441502282901</v>
      </c>
      <c r="H103" s="24">
        <v>0.8236217978292274</v>
      </c>
      <c r="I103" s="24">
        <v>0.7838488822729196</v>
      </c>
      <c r="J103" s="24">
        <v>0.75779660686430195</v>
      </c>
      <c r="K103" s="24">
        <v>0.68589821798534889</v>
      </c>
      <c r="L103" s="24">
        <v>0.7129994512110609</v>
      </c>
      <c r="M103" s="24">
        <v>0.68276761792657936</v>
      </c>
      <c r="N103" s="24">
        <v>0.77309073286972319</v>
      </c>
      <c r="O103" s="24">
        <v>0.76501150924888639</v>
      </c>
      <c r="P103" s="24">
        <v>0.8096944945662562</v>
      </c>
      <c r="Q103" s="24">
        <v>0.79894777792616789</v>
      </c>
      <c r="R103" s="24">
        <v>0.77374706009674399</v>
      </c>
      <c r="S103" s="24">
        <v>0.72861016619118391</v>
      </c>
      <c r="T103" s="24">
        <v>0.71536141277602716</v>
      </c>
      <c r="U103" s="24">
        <v>0.80009607968274288</v>
      </c>
      <c r="V103" s="24">
        <v>0.75509868888909315</v>
      </c>
      <c r="W103" s="24">
        <v>0.71231822793488353</v>
      </c>
      <c r="X103" s="24">
        <v>0.75082534694395331</v>
      </c>
      <c r="Y103" s="24">
        <v>0.82799633253406035</v>
      </c>
      <c r="Z103" s="24">
        <v>0.72941925293521337</v>
      </c>
      <c r="AA103" s="24">
        <v>0.77375470117651135</v>
      </c>
      <c r="AB103" s="24">
        <v>0.79340741191797515</v>
      </c>
      <c r="AC103" s="24">
        <v>0.76172152644755919</v>
      </c>
      <c r="AD103" s="24">
        <v>0.74206887313002556</v>
      </c>
      <c r="AE103" s="24">
        <v>0.69319394544466573</v>
      </c>
      <c r="AF103" s="24">
        <v>0.68141793866295319</v>
      </c>
      <c r="AG103" s="24">
        <v>0.6580216759305455</v>
      </c>
      <c r="AH103" s="24">
        <v>0.58138055894838303</v>
      </c>
      <c r="AI103" s="24">
        <v>0.67324495855693156</v>
      </c>
      <c r="AJ103" s="39">
        <v>0.61850733287842219</v>
      </c>
    </row>
    <row r="104" spans="1:37" ht="15" thickBot="1" x14ac:dyDescent="0.35">
      <c r="A104" s="113" t="s">
        <v>77</v>
      </c>
      <c r="B104" s="65">
        <v>-8.8838007831150714E-2</v>
      </c>
      <c r="C104" s="65">
        <f>+I104</f>
        <v>-0.19482773189076943</v>
      </c>
      <c r="D104" s="65">
        <f>+B104-C104</f>
        <v>0.10598972405961872</v>
      </c>
      <c r="E104" s="93"/>
      <c r="F104" s="65">
        <v>-0.22057731894894786</v>
      </c>
      <c r="G104" s="65">
        <v>-6.6853998046541427E-3</v>
      </c>
      <c r="H104" s="65">
        <v>-1.5422051924609973E-2</v>
      </c>
      <c r="I104" s="65">
        <v>-0.19482773189076943</v>
      </c>
      <c r="J104" s="65">
        <v>0.2273741086509673</v>
      </c>
      <c r="K104" s="65">
        <v>0.24476143235719475</v>
      </c>
      <c r="L104" s="65">
        <v>4.2761542121965389E-2</v>
      </c>
      <c r="M104" s="65">
        <v>1.0570533361621524</v>
      </c>
      <c r="N104" s="65">
        <v>1.4644205075259759E-2</v>
      </c>
      <c r="O104" s="65">
        <v>4.3524134533603043E-2</v>
      </c>
      <c r="P104" s="65">
        <v>0.25456592343614903</v>
      </c>
      <c r="Q104" s="65">
        <v>0.2690347558505129</v>
      </c>
      <c r="R104" s="65">
        <v>0.16972482469160019</v>
      </c>
      <c r="S104" s="65">
        <v>0.22355687658180501</v>
      </c>
      <c r="T104" s="65">
        <v>0.1989769623036802</v>
      </c>
      <c r="U104" s="65">
        <v>0.35160932683936552</v>
      </c>
      <c r="V104" s="65">
        <v>0.35292946726160052</v>
      </c>
      <c r="W104" s="65">
        <v>0.28223097728682817</v>
      </c>
      <c r="X104" s="65">
        <v>0.35740600053082655</v>
      </c>
      <c r="Y104" s="65">
        <v>0.42097235161359581</v>
      </c>
      <c r="Z104" s="65">
        <v>0.34836191587266208</v>
      </c>
      <c r="AA104" s="65">
        <v>0.37055645442232876</v>
      </c>
      <c r="AB104" s="65">
        <v>0.48118961715904318</v>
      </c>
      <c r="AC104" s="65">
        <v>0.31847794962237314</v>
      </c>
      <c r="AD104" s="65">
        <v>0.45883441574125933</v>
      </c>
      <c r="AE104" s="65">
        <v>0.35260347511303725</v>
      </c>
      <c r="AF104" s="65">
        <v>0.10749349741603931</v>
      </c>
      <c r="AG104" s="65">
        <v>0.24001000201334244</v>
      </c>
      <c r="AH104" s="65">
        <v>0.18598280506773129</v>
      </c>
      <c r="AI104" s="65">
        <v>0.14997591681185202</v>
      </c>
      <c r="AJ104" s="42">
        <v>-5.880505681002212E-2</v>
      </c>
    </row>
    <row r="105" spans="1:37" x14ac:dyDescent="0.3">
      <c r="A105" s="12"/>
      <c r="B105" s="9"/>
      <c r="C105" s="9"/>
      <c r="M105" s="9"/>
      <c r="N105" s="9"/>
      <c r="P105" s="9"/>
      <c r="Q105" s="9"/>
      <c r="R105" s="9"/>
      <c r="S105" s="73"/>
      <c r="T105" s="73"/>
      <c r="U105" s="73"/>
      <c r="W105" s="9"/>
      <c r="X105" s="10"/>
      <c r="Y105" s="9"/>
      <c r="Z105" s="9"/>
      <c r="AA105" s="9"/>
      <c r="AB105" s="9"/>
      <c r="AC105" s="10"/>
      <c r="AD105" s="10"/>
      <c r="AE105" s="10"/>
      <c r="AF105" s="10"/>
      <c r="AG105" s="13"/>
      <c r="AH105" s="9"/>
      <c r="AI105" s="9"/>
      <c r="AJ105" s="9"/>
    </row>
    <row r="106" spans="1:37" ht="15" thickBot="1" x14ac:dyDescent="0.35">
      <c r="A106" s="2"/>
      <c r="B106" s="106"/>
      <c r="C106" s="106"/>
      <c r="M106" s="105"/>
      <c r="N106" s="105"/>
      <c r="P106" s="106"/>
      <c r="Q106" s="97"/>
      <c r="R106" s="97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  <row r="107" spans="1:37" ht="27.6" customHeight="1" x14ac:dyDescent="0.3">
      <c r="A107" s="109" t="s">
        <v>64</v>
      </c>
      <c r="B107" s="204" t="s">
        <v>41</v>
      </c>
      <c r="C107" s="205"/>
      <c r="D107" s="205"/>
      <c r="E107" s="205"/>
      <c r="F107" s="205"/>
      <c r="G107" s="205"/>
      <c r="H107" s="205"/>
      <c r="I107" s="205"/>
      <c r="J107" s="205"/>
      <c r="K107" s="205"/>
      <c r="L107" s="205"/>
      <c r="M107" s="205"/>
      <c r="N107" s="205"/>
      <c r="O107" s="205"/>
      <c r="P107" s="205"/>
      <c r="Q107" s="205"/>
      <c r="R107" s="205"/>
      <c r="S107" s="205"/>
      <c r="T107" s="205"/>
      <c r="U107" s="205"/>
      <c r="V107" s="205"/>
      <c r="W107" s="205"/>
      <c r="X107" s="205"/>
      <c r="Y107" s="205"/>
      <c r="Z107" s="205"/>
      <c r="AA107" s="205"/>
      <c r="AB107" s="205"/>
      <c r="AC107" s="205"/>
      <c r="AD107" s="205"/>
      <c r="AE107" s="205"/>
      <c r="AF107" s="205"/>
      <c r="AG107" s="205"/>
      <c r="AH107" s="205"/>
      <c r="AI107" s="205"/>
      <c r="AJ107" s="206"/>
    </row>
    <row r="108" spans="1:37" ht="25.5" customHeight="1" x14ac:dyDescent="0.3">
      <c r="A108" s="101"/>
      <c r="B108" s="15" t="str">
        <f>+B95</f>
        <v>2024.10-12. hó</v>
      </c>
      <c r="C108" s="15" t="str">
        <f>+C95</f>
        <v>2023.10-12. hó</v>
      </c>
      <c r="D108" s="76" t="s">
        <v>62</v>
      </c>
      <c r="E108" s="77" t="s">
        <v>43</v>
      </c>
      <c r="F108" s="15" t="str">
        <f t="shared" ref="F108:U108" si="46">+F95</f>
        <v>2024.7-9. hó</v>
      </c>
      <c r="G108" s="15" t="str">
        <f t="shared" si="46"/>
        <v>2024.4-6. hó</v>
      </c>
      <c r="H108" s="15" t="str">
        <f t="shared" si="46"/>
        <v>2024.1-3. hó</v>
      </c>
      <c r="I108" s="15" t="str">
        <f t="shared" si="46"/>
        <v>2023.10-12. hó</v>
      </c>
      <c r="J108" s="15" t="str">
        <f t="shared" si="46"/>
        <v>2023.7-9. hó</v>
      </c>
      <c r="K108" s="15" t="str">
        <f t="shared" si="46"/>
        <v>2023.4-6. hó</v>
      </c>
      <c r="L108" s="15" t="str">
        <f t="shared" si="46"/>
        <v>2023.1-3. hó</v>
      </c>
      <c r="M108" s="15" t="str">
        <f t="shared" si="46"/>
        <v>2022 10-12. hó</v>
      </c>
      <c r="N108" s="15" t="str">
        <f t="shared" si="46"/>
        <v>2022 7-9. hó</v>
      </c>
      <c r="O108" s="15" t="str">
        <f t="shared" si="46"/>
        <v xml:space="preserve"> 2022 4-6. hó</v>
      </c>
      <c r="P108" s="15" t="str">
        <f t="shared" si="46"/>
        <v>2022.1-3.</v>
      </c>
      <c r="Q108" s="15" t="str">
        <f t="shared" si="46"/>
        <v xml:space="preserve"> 2021.10-12. hó</v>
      </c>
      <c r="R108" s="15" t="str">
        <f t="shared" si="46"/>
        <v xml:space="preserve"> 2021        7-9. hó</v>
      </c>
      <c r="S108" s="15" t="str">
        <f t="shared" si="46"/>
        <v>2021
4-6. hó</v>
      </c>
      <c r="T108" s="15" t="str">
        <f t="shared" si="46"/>
        <v>2021
1-3. hó</v>
      </c>
      <c r="U108" s="15" t="str">
        <f t="shared" si="46"/>
        <v>2020
10-12. hó</v>
      </c>
      <c r="V108" s="15" t="s">
        <v>88</v>
      </c>
      <c r="W108" s="79" t="s">
        <v>87</v>
      </c>
      <c r="X108" s="15" t="s">
        <v>61</v>
      </c>
      <c r="Y108" s="60" t="s">
        <v>56</v>
      </c>
      <c r="Z108" s="15" t="s">
        <v>55</v>
      </c>
      <c r="AA108" s="15" t="s">
        <v>54</v>
      </c>
      <c r="AB108" s="15" t="s">
        <v>52</v>
      </c>
      <c r="AC108" s="15" t="s">
        <v>50</v>
      </c>
      <c r="AD108" s="15" t="s">
        <v>49</v>
      </c>
      <c r="AE108" s="15" t="s">
        <v>48</v>
      </c>
      <c r="AF108" s="15" t="s">
        <v>51</v>
      </c>
      <c r="AG108" s="15" t="s">
        <v>45</v>
      </c>
      <c r="AH108" s="15" t="s">
        <v>46</v>
      </c>
      <c r="AI108" s="15" t="s">
        <v>47</v>
      </c>
      <c r="AJ108" s="34" t="s">
        <v>44</v>
      </c>
    </row>
    <row r="109" spans="1:37" x14ac:dyDescent="0.3">
      <c r="A109" s="101"/>
      <c r="B109" s="4"/>
      <c r="C109" s="4"/>
      <c r="D109" s="5"/>
      <c r="E109" s="81"/>
      <c r="F109" s="5"/>
      <c r="G109" s="4"/>
      <c r="H109" s="5"/>
      <c r="I109" s="5"/>
      <c r="J109" s="5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78"/>
      <c r="X109" s="4"/>
      <c r="Y109" s="61"/>
      <c r="Z109" s="4"/>
      <c r="AA109" s="4"/>
      <c r="AB109" s="4"/>
      <c r="AC109" s="5"/>
      <c r="AD109" s="4"/>
      <c r="AE109" s="4"/>
      <c r="AF109" s="6"/>
      <c r="AG109" s="6"/>
      <c r="AH109" s="6"/>
      <c r="AI109" s="6"/>
      <c r="AJ109" s="50"/>
    </row>
    <row r="110" spans="1:37" x14ac:dyDescent="0.3">
      <c r="A110" s="110" t="s">
        <v>15</v>
      </c>
      <c r="B110" s="16">
        <v>490.68910292000032</v>
      </c>
      <c r="C110" s="16">
        <f>+I110</f>
        <v>644.19176441999957</v>
      </c>
      <c r="D110" s="84">
        <f>+B110-C110</f>
        <v>-153.50266149999925</v>
      </c>
      <c r="E110" s="85">
        <f t="shared" ref="E110:E114" si="47">+D110/C110</f>
        <v>-0.23828721504722422</v>
      </c>
      <c r="F110" s="16">
        <v>1078.8438289999999</v>
      </c>
      <c r="G110" s="16">
        <v>408.28196703999998</v>
      </c>
      <c r="H110" s="16">
        <v>290.31721949000001</v>
      </c>
      <c r="I110" s="16">
        <v>644.19176441999957</v>
      </c>
      <c r="J110" s="16">
        <v>337.46331698</v>
      </c>
      <c r="K110" s="16">
        <v>459.81222460000038</v>
      </c>
      <c r="L110" s="16">
        <v>3389.8881287899999</v>
      </c>
      <c r="M110" s="16">
        <v>1250.1704660100008</v>
      </c>
      <c r="N110" s="16">
        <v>1182.9257815123806</v>
      </c>
      <c r="O110" s="16">
        <v>480.88658952952369</v>
      </c>
      <c r="P110" s="16">
        <v>489.29199616000017</v>
      </c>
      <c r="Q110" s="16">
        <v>864.29243693809519</v>
      </c>
      <c r="R110" s="16">
        <v>33.79683258999998</v>
      </c>
      <c r="S110" s="16">
        <v>74.516007299999956</v>
      </c>
      <c r="T110" s="16">
        <v>34.999057490000006</v>
      </c>
      <c r="U110" s="16">
        <v>38.296484199999952</v>
      </c>
      <c r="V110" s="16">
        <v>50.267080399999976</v>
      </c>
      <c r="W110" s="16">
        <v>56.702470720000001</v>
      </c>
      <c r="X110" s="26">
        <v>49.562574120000008</v>
      </c>
      <c r="Y110" s="62">
        <v>56.2689411899999</v>
      </c>
      <c r="Z110" s="16">
        <v>52.801665430000007</v>
      </c>
      <c r="AA110" s="16">
        <v>91.049791479999982</v>
      </c>
      <c r="AB110" s="16">
        <v>123.79261308000001</v>
      </c>
      <c r="AC110" s="16">
        <v>133.56816471000027</v>
      </c>
      <c r="AD110" s="16">
        <v>120.98824844000005</v>
      </c>
      <c r="AE110" s="16">
        <v>530.65348418999986</v>
      </c>
      <c r="AF110" s="16">
        <v>1349.89515448</v>
      </c>
      <c r="AG110" s="16">
        <v>34.826567219999994</v>
      </c>
      <c r="AH110" s="16">
        <v>31.271726390000001</v>
      </c>
      <c r="AI110" s="16">
        <v>25.739309620000004</v>
      </c>
      <c r="AJ110" s="36">
        <v>26.57094086</v>
      </c>
      <c r="AK110" s="18"/>
    </row>
    <row r="111" spans="1:37" x14ac:dyDescent="0.3">
      <c r="A111" s="101" t="s">
        <v>33</v>
      </c>
      <c r="B111" s="17">
        <v>266.09647701140068</v>
      </c>
      <c r="C111" s="17">
        <f>+I111</f>
        <v>391.00863027018977</v>
      </c>
      <c r="D111" s="82">
        <f>+B111-C111</f>
        <v>-124.91215325878909</v>
      </c>
      <c r="E111" s="83">
        <f t="shared" si="47"/>
        <v>-0.31946137140879449</v>
      </c>
      <c r="F111" s="17">
        <v>683.07955582168165</v>
      </c>
      <c r="G111" s="17">
        <v>202.86392124394968</v>
      </c>
      <c r="H111" s="17">
        <v>202.981529003368</v>
      </c>
      <c r="I111" s="17">
        <v>391.00863027018977</v>
      </c>
      <c r="J111" s="17">
        <v>272.79330500030136</v>
      </c>
      <c r="K111" s="17">
        <v>401.48057681879811</v>
      </c>
      <c r="L111" s="17">
        <v>2825.7606678822435</v>
      </c>
      <c r="M111" s="17">
        <v>-269.85287515063663</v>
      </c>
      <c r="N111" s="17">
        <v>1818.3180785975412</v>
      </c>
      <c r="O111" s="17">
        <v>-124.64089649511837</v>
      </c>
      <c r="P111" s="17">
        <v>540.77842402757744</v>
      </c>
      <c r="Q111" s="17">
        <v>101.47766282119601</v>
      </c>
      <c r="R111" s="17">
        <v>17.776193206416202</v>
      </c>
      <c r="S111" s="17">
        <v>42.767173994391769</v>
      </c>
      <c r="T111" s="17">
        <v>25.16760651799601</v>
      </c>
      <c r="U111" s="17">
        <v>14.214256096286698</v>
      </c>
      <c r="V111" s="17">
        <v>13.735217046144603</v>
      </c>
      <c r="W111" s="17">
        <v>12.215492637568698</v>
      </c>
      <c r="X111" s="20">
        <v>11.260651460000002</v>
      </c>
      <c r="Y111" s="63">
        <v>11.498023037441209</v>
      </c>
      <c r="Z111" s="17">
        <v>13.117217919299991</v>
      </c>
      <c r="AA111" s="17">
        <v>35.134185290699996</v>
      </c>
      <c r="AB111" s="17">
        <v>49.070171529999996</v>
      </c>
      <c r="AC111" s="17">
        <v>102.14627979752802</v>
      </c>
      <c r="AD111" s="17">
        <v>72.819805472519988</v>
      </c>
      <c r="AE111" s="17">
        <v>285.00188792758405</v>
      </c>
      <c r="AF111" s="17">
        <v>754.93277484276803</v>
      </c>
      <c r="AG111" s="17">
        <v>2.9259955799999986</v>
      </c>
      <c r="AH111" s="17">
        <v>7.4428591500000003</v>
      </c>
      <c r="AI111" s="17">
        <v>1.2876940000000003</v>
      </c>
      <c r="AJ111" s="37">
        <v>3.44745006</v>
      </c>
    </row>
    <row r="112" spans="1:37" x14ac:dyDescent="0.3">
      <c r="A112" s="110" t="s">
        <v>34</v>
      </c>
      <c r="B112" s="16">
        <v>224.59262590859964</v>
      </c>
      <c r="C112" s="16">
        <f>+I112</f>
        <v>253.1831341498098</v>
      </c>
      <c r="D112" s="84">
        <f>+B112-C112</f>
        <v>-28.590508241210159</v>
      </c>
      <c r="E112" s="85">
        <f t="shared" si="47"/>
        <v>-0.11292422118565372</v>
      </c>
      <c r="F112" s="16">
        <v>395.76427317831826</v>
      </c>
      <c r="G112" s="16">
        <v>205.41804579605031</v>
      </c>
      <c r="H112" s="16">
        <v>87.335690486632018</v>
      </c>
      <c r="I112" s="16">
        <v>253.1831341498098</v>
      </c>
      <c r="J112" s="16">
        <v>64.670011979698643</v>
      </c>
      <c r="K112" s="16">
        <v>58.331647781202264</v>
      </c>
      <c r="L112" s="16">
        <v>564.12746090775636</v>
      </c>
      <c r="M112" s="16">
        <v>1520.0233411606375</v>
      </c>
      <c r="N112" s="16">
        <v>-635.39229708516064</v>
      </c>
      <c r="O112" s="16">
        <v>605.52748602464203</v>
      </c>
      <c r="P112" s="16">
        <v>-51.486427867577277</v>
      </c>
      <c r="Q112" s="16">
        <v>762.81477411689923</v>
      </c>
      <c r="R112" s="16">
        <v>16.020639383583777</v>
      </c>
      <c r="S112" s="16">
        <v>31.748833305608187</v>
      </c>
      <c r="T112" s="16">
        <v>9.8314509720039958</v>
      </c>
      <c r="U112" s="16">
        <v>24.082228103713256</v>
      </c>
      <c r="V112" s="16">
        <v>36.531863353855371</v>
      </c>
      <c r="W112" s="16">
        <v>44.486978082431307</v>
      </c>
      <c r="X112" s="26">
        <v>38.301922660000002</v>
      </c>
      <c r="Y112" s="62">
        <v>44.7709181525587</v>
      </c>
      <c r="Z112" s="16">
        <v>39.684447510700018</v>
      </c>
      <c r="AA112" s="16">
        <v>55.9156061893</v>
      </c>
      <c r="AB112" s="16">
        <v>74.722441550000013</v>
      </c>
      <c r="AC112" s="16">
        <v>31.421884912472247</v>
      </c>
      <c r="AD112" s="16">
        <v>48.168442967480061</v>
      </c>
      <c r="AE112" s="16">
        <v>245.65159626241581</v>
      </c>
      <c r="AF112" s="16">
        <v>594.96237963723206</v>
      </c>
      <c r="AG112" s="16">
        <v>31.900571639999999</v>
      </c>
      <c r="AH112" s="16">
        <v>23.828867240000001</v>
      </c>
      <c r="AI112" s="16">
        <v>24.451615620000005</v>
      </c>
      <c r="AJ112" s="36">
        <v>23.123490799999999</v>
      </c>
    </row>
    <row r="113" spans="1:37" x14ac:dyDescent="0.3">
      <c r="A113" s="111" t="s">
        <v>92</v>
      </c>
      <c r="B113" s="17">
        <v>197.28811938000345</v>
      </c>
      <c r="C113" s="17">
        <f>+I113</f>
        <v>16.700945169377757</v>
      </c>
      <c r="D113" s="82">
        <f>+B113-C113</f>
        <v>180.5871742106257</v>
      </c>
      <c r="E113" s="83">
        <f t="shared" si="47"/>
        <v>10.812991263616849</v>
      </c>
      <c r="F113" s="17">
        <v>-3.8795164723687918</v>
      </c>
      <c r="G113" s="17">
        <v>46.928963023937229</v>
      </c>
      <c r="H113" s="17">
        <v>33.514848568431738</v>
      </c>
      <c r="I113" s="17">
        <v>16.700945169377757</v>
      </c>
      <c r="J113" s="17">
        <v>42.22171055831005</v>
      </c>
      <c r="K113" s="17">
        <v>-141.66028236139508</v>
      </c>
      <c r="L113" s="17">
        <v>57.509832825483414</v>
      </c>
      <c r="M113" s="17">
        <v>961.37735388566603</v>
      </c>
      <c r="N113" s="17">
        <v>-947.3331544978829</v>
      </c>
      <c r="O113" s="17">
        <v>480.68280930062929</v>
      </c>
      <c r="P113" s="17">
        <v>-165.79482579553408</v>
      </c>
      <c r="Q113" s="17">
        <v>842.4987482200313</v>
      </c>
      <c r="R113" s="17">
        <v>117.8940841203114</v>
      </c>
      <c r="S113" s="17">
        <v>113.7516368244451</v>
      </c>
      <c r="T113" s="17">
        <v>25.817482955737539</v>
      </c>
      <c r="U113" s="17">
        <v>37.385130503729961</v>
      </c>
      <c r="V113" s="17">
        <v>24.413125271606141</v>
      </c>
      <c r="W113" s="17">
        <v>30.399900357287965</v>
      </c>
      <c r="X113" s="20">
        <v>0.77863067559011467</v>
      </c>
      <c r="Y113" s="63">
        <v>-66.556643834897997</v>
      </c>
      <c r="Z113" s="17">
        <v>1.636086403422758</v>
      </c>
      <c r="AA113" s="17">
        <v>-44.096248929680499</v>
      </c>
      <c r="AB113" s="17">
        <v>13.550419170214139</v>
      </c>
      <c r="AC113" s="17">
        <v>-96.698820112897423</v>
      </c>
      <c r="AD113" s="17">
        <v>20.831861900266304</v>
      </c>
      <c r="AE113" s="17">
        <v>-117.04570622284623</v>
      </c>
      <c r="AF113" s="17">
        <v>-10.72592057274888</v>
      </c>
      <c r="AG113" s="17">
        <v>49.675210150099893</v>
      </c>
      <c r="AH113" s="17">
        <v>-2.1409233500000071</v>
      </c>
      <c r="AI113" s="17">
        <v>-1.8663185499999961</v>
      </c>
      <c r="AJ113" s="37">
        <v>5.5904700099999989</v>
      </c>
    </row>
    <row r="114" spans="1:37" x14ac:dyDescent="0.3">
      <c r="A114" s="110" t="s">
        <v>63</v>
      </c>
      <c r="B114" s="16">
        <v>27.304506528596193</v>
      </c>
      <c r="C114" s="16">
        <f>+I114</f>
        <v>236.48218898043206</v>
      </c>
      <c r="D114" s="84">
        <f>+B114-C114</f>
        <v>-209.17768245183586</v>
      </c>
      <c r="E114" s="85">
        <f t="shared" si="47"/>
        <v>-0.88453884562589391</v>
      </c>
      <c r="F114" s="16">
        <v>399.64378965068704</v>
      </c>
      <c r="G114" s="16">
        <v>158.48908277211308</v>
      </c>
      <c r="H114" s="16">
        <v>53.82084191820028</v>
      </c>
      <c r="I114" s="16">
        <v>236.48218898043206</v>
      </c>
      <c r="J114" s="16">
        <v>22.448301421388592</v>
      </c>
      <c r="K114" s="16">
        <v>199.99193014259734</v>
      </c>
      <c r="L114" s="16">
        <v>506.61762808227297</v>
      </c>
      <c r="M114" s="16">
        <v>558.6459872749715</v>
      </c>
      <c r="N114" s="16">
        <v>311.94085741272227</v>
      </c>
      <c r="O114" s="16">
        <v>124.84467672401274</v>
      </c>
      <c r="P114" s="16">
        <v>114.3083979279568</v>
      </c>
      <c r="Q114" s="16">
        <v>-79.683974103132073</v>
      </c>
      <c r="R114" s="16">
        <v>-101.87344473672763</v>
      </c>
      <c r="S114" s="16">
        <v>-82.002803518836913</v>
      </c>
      <c r="T114" s="16">
        <v>-15.986031983733543</v>
      </c>
      <c r="U114" s="16">
        <v>-13.302902400016706</v>
      </c>
      <c r="V114" s="16">
        <v>12.11873808224923</v>
      </c>
      <c r="W114" s="16">
        <v>14.087077725143342</v>
      </c>
      <c r="X114" s="26">
        <v>37.523291984409887</v>
      </c>
      <c r="Y114" s="62">
        <v>111.3275619874567</v>
      </c>
      <c r="Z114" s="16">
        <v>38.048361107277259</v>
      </c>
      <c r="AA114" s="16">
        <v>100.01185511898049</v>
      </c>
      <c r="AB114" s="16">
        <v>61.172022379785872</v>
      </c>
      <c r="AC114" s="16">
        <v>128.12070502536966</v>
      </c>
      <c r="AD114" s="16">
        <v>27.336581067213757</v>
      </c>
      <c r="AE114" s="16">
        <v>362.69730248526207</v>
      </c>
      <c r="AF114" s="16">
        <v>605.68830020998098</v>
      </c>
      <c r="AG114" s="16">
        <v>-17.774638510099894</v>
      </c>
      <c r="AH114" s="16">
        <v>25.969790590000009</v>
      </c>
      <c r="AI114" s="16">
        <v>26.317934170000001</v>
      </c>
      <c r="AJ114" s="36">
        <v>17.533020790000002</v>
      </c>
    </row>
    <row r="115" spans="1:37" x14ac:dyDescent="0.3">
      <c r="A115" s="112"/>
      <c r="B115" s="17"/>
      <c r="C115" s="17"/>
      <c r="D115" s="82"/>
      <c r="E115" s="83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20"/>
      <c r="Y115" s="63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37"/>
    </row>
    <row r="116" spans="1:37" x14ac:dyDescent="0.3">
      <c r="A116" s="112" t="s">
        <v>76</v>
      </c>
      <c r="B116" s="24">
        <v>0.45770860728736457</v>
      </c>
      <c r="C116" s="24">
        <f>+I116</f>
        <v>0.39302448142559565</v>
      </c>
      <c r="D116" s="24">
        <f>+B116-C116</f>
        <v>6.4684125861768915E-2</v>
      </c>
      <c r="E116" s="83"/>
      <c r="F116" s="24">
        <v>0.50312789292485505</v>
      </c>
      <c r="G116" s="24">
        <v>0.50312789292485505</v>
      </c>
      <c r="H116" s="24">
        <v>0.30082848905777804</v>
      </c>
      <c r="I116" s="24">
        <v>0.39302448142559565</v>
      </c>
      <c r="J116" s="24">
        <v>0.1916356792745309</v>
      </c>
      <c r="K116" s="24">
        <v>0.12685971503247026</v>
      </c>
      <c r="L116" s="24">
        <v>0.16641477225064599</v>
      </c>
      <c r="M116" s="24">
        <v>1.2158528636593771</v>
      </c>
      <c r="N116" s="24">
        <v>-0.53713623205743832</v>
      </c>
      <c r="O116" s="24">
        <v>1.259189794868393</v>
      </c>
      <c r="P116" s="24">
        <v>-0.10522638480017367</v>
      </c>
      <c r="Q116" s="24">
        <v>0.88258874139787913</v>
      </c>
      <c r="R116" s="24">
        <v>0.47402783503221141</v>
      </c>
      <c r="S116" s="24">
        <v>0.42606729018354433</v>
      </c>
      <c r="T116" s="24">
        <v>0.28090616368206645</v>
      </c>
      <c r="U116" s="24">
        <v>0.62883652655805111</v>
      </c>
      <c r="V116" s="24">
        <v>0.72675522555026661</v>
      </c>
      <c r="W116" s="24">
        <v>0.78456860023102903</v>
      </c>
      <c r="X116" s="32">
        <v>0.77279930149035603</v>
      </c>
      <c r="Y116" s="64">
        <v>0.79565950959310705</v>
      </c>
      <c r="Z116" s="24">
        <v>0.75157567829579752</v>
      </c>
      <c r="AA116" s="24">
        <v>0.61412118886161793</v>
      </c>
      <c r="AB116" s="24">
        <v>0.60360985757454866</v>
      </c>
      <c r="AC116" s="24">
        <v>0.23524980657400382</v>
      </c>
      <c r="AD116" s="24">
        <v>0.39812497154521204</v>
      </c>
      <c r="AE116" s="24">
        <v>0.46292279911698564</v>
      </c>
      <c r="AF116" s="24">
        <v>0.44074710370111714</v>
      </c>
      <c r="AG116" s="24">
        <v>0.91598380737566143</v>
      </c>
      <c r="AH116" s="24">
        <v>0.7619939795719094</v>
      </c>
      <c r="AI116" s="24">
        <v>0.94997169624940403</v>
      </c>
      <c r="AJ116" s="39">
        <v>0.87025487436954829</v>
      </c>
    </row>
    <row r="117" spans="1:37" ht="15" thickBot="1" x14ac:dyDescent="0.35">
      <c r="A117" s="113" t="s">
        <v>77</v>
      </c>
      <c r="B117" s="65">
        <v>5.56452270207594E-2</v>
      </c>
      <c r="C117" s="65">
        <f>+I117</f>
        <v>0.36709905658814135</v>
      </c>
      <c r="D117" s="65">
        <f>+B117-C117</f>
        <v>-0.31145382956738193</v>
      </c>
      <c r="E117" s="93"/>
      <c r="F117" s="65">
        <v>0.38818536101690154</v>
      </c>
      <c r="G117" s="65">
        <v>0.38818536101690154</v>
      </c>
      <c r="H117" s="65">
        <v>0.18538632332159732</v>
      </c>
      <c r="I117" s="65">
        <v>0.36709905658814135</v>
      </c>
      <c r="J117" s="65">
        <v>6.6520715858189139E-2</v>
      </c>
      <c r="K117" s="65">
        <v>0.43494261231652598</v>
      </c>
      <c r="L117" s="65">
        <v>0.14944965993998954</v>
      </c>
      <c r="M117" s="65">
        <v>0.44685585083282758</v>
      </c>
      <c r="N117" s="65">
        <v>0.26370281406319784</v>
      </c>
      <c r="O117" s="65">
        <v>0.25961355430217919</v>
      </c>
      <c r="P117" s="65">
        <v>0.23362000364824601</v>
      </c>
      <c r="Q117" s="65">
        <v>-9.2195616550141607E-2</v>
      </c>
      <c r="R117" s="65">
        <v>-3.0142897108905582</v>
      </c>
      <c r="S117" s="65">
        <v>-1.1004723211845646</v>
      </c>
      <c r="T117" s="65">
        <v>-0.4567560708827974</v>
      </c>
      <c r="U117" s="65">
        <v>-0.34736615326209819</v>
      </c>
      <c r="V117" s="65">
        <v>0.24108696955968892</v>
      </c>
      <c r="W117" s="65">
        <v>0.24843851681007212</v>
      </c>
      <c r="X117" s="114">
        <v>0.75708924830173618</v>
      </c>
      <c r="Y117" s="115">
        <v>1.9784904359857016</v>
      </c>
      <c r="Z117" s="65">
        <v>0.72059017073464404</v>
      </c>
      <c r="AA117" s="65">
        <v>1.0984303587444142</v>
      </c>
      <c r="AB117" s="65">
        <v>0.49414921341270929</v>
      </c>
      <c r="AC117" s="65">
        <v>0.95921588279319403</v>
      </c>
      <c r="AD117" s="65">
        <v>0.22594410134609388</v>
      </c>
      <c r="AE117" s="65">
        <v>0.68349179510031965</v>
      </c>
      <c r="AF117" s="65">
        <v>0.44869284714434082</v>
      </c>
      <c r="AG117" s="65">
        <v>-0.51037584031228844</v>
      </c>
      <c r="AH117" s="65">
        <v>0.83045592897949405</v>
      </c>
      <c r="AI117" s="65">
        <v>1.0224801891947557</v>
      </c>
      <c r="AJ117" s="42">
        <v>0.65985697993834613</v>
      </c>
    </row>
    <row r="118" spans="1:37" x14ac:dyDescent="0.3">
      <c r="A118" s="28"/>
      <c r="B118" s="29"/>
      <c r="C118" s="29"/>
      <c r="D118" s="74"/>
      <c r="E118" s="75"/>
      <c r="F118" s="75"/>
      <c r="G118" s="75"/>
      <c r="H118" s="75"/>
      <c r="I118" s="75"/>
      <c r="J118" s="75"/>
      <c r="K118" s="75"/>
      <c r="L118" s="75"/>
      <c r="M118" s="29"/>
      <c r="N118" s="29"/>
      <c r="O118" s="75"/>
      <c r="P118" s="29"/>
      <c r="Q118" s="29"/>
      <c r="R118" s="29"/>
      <c r="S118" s="74"/>
      <c r="T118" s="74"/>
      <c r="U118" s="74"/>
      <c r="V118" s="75"/>
      <c r="W118" s="29"/>
      <c r="X118" s="30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</row>
    <row r="119" spans="1:37" x14ac:dyDescent="0.3">
      <c r="A119" s="28"/>
      <c r="B119" s="29"/>
      <c r="C119" s="29"/>
      <c r="D119" s="74"/>
      <c r="E119" s="75"/>
      <c r="F119" s="75"/>
      <c r="G119" s="75"/>
      <c r="H119" s="75"/>
      <c r="I119" s="75"/>
      <c r="J119" s="75"/>
      <c r="K119" s="75"/>
      <c r="L119" s="75"/>
      <c r="M119" s="29"/>
      <c r="N119" s="29"/>
      <c r="O119" s="75"/>
      <c r="P119" s="29"/>
      <c r="Q119" s="29"/>
      <c r="R119" s="29"/>
      <c r="S119" s="74"/>
      <c r="T119" s="74"/>
      <c r="U119" s="74"/>
      <c r="V119" s="75"/>
      <c r="W119" s="29"/>
      <c r="X119" s="30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</row>
    <row r="120" spans="1:37" ht="27.6" customHeight="1" x14ac:dyDescent="0.3">
      <c r="A120" s="11" t="s">
        <v>64</v>
      </c>
      <c r="B120" s="207" t="s">
        <v>42</v>
      </c>
      <c r="C120" s="208"/>
      <c r="D120" s="208"/>
      <c r="E120" s="208"/>
      <c r="F120" s="208"/>
      <c r="G120" s="208"/>
      <c r="H120" s="208"/>
      <c r="I120" s="208"/>
      <c r="J120" s="208"/>
      <c r="K120" s="208"/>
      <c r="L120" s="208"/>
      <c r="M120" s="208"/>
      <c r="N120" s="208"/>
      <c r="O120" s="208"/>
      <c r="P120" s="208"/>
      <c r="Q120" s="208"/>
      <c r="R120" s="208"/>
      <c r="S120" s="208"/>
      <c r="T120" s="208"/>
      <c r="U120" s="208"/>
      <c r="V120" s="208"/>
      <c r="W120" s="208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/>
      <c r="AH120" s="208"/>
      <c r="AI120" s="208"/>
      <c r="AJ120" s="208"/>
    </row>
    <row r="121" spans="1:37" ht="25.5" customHeight="1" x14ac:dyDescent="0.3">
      <c r="A121" s="3"/>
      <c r="B121" s="15" t="str">
        <f>+B108</f>
        <v>2024.10-12. hó</v>
      </c>
      <c r="C121" s="15" t="str">
        <f>+C108</f>
        <v>2023.10-12. hó</v>
      </c>
      <c r="D121" s="76" t="s">
        <v>62</v>
      </c>
      <c r="E121" s="77" t="s">
        <v>43</v>
      </c>
      <c r="F121" s="15" t="str">
        <f t="shared" ref="F121:U121" si="48">+F108</f>
        <v>2024.7-9. hó</v>
      </c>
      <c r="G121" s="15" t="str">
        <f t="shared" si="48"/>
        <v>2024.4-6. hó</v>
      </c>
      <c r="H121" s="15" t="str">
        <f t="shared" si="48"/>
        <v>2024.1-3. hó</v>
      </c>
      <c r="I121" s="15" t="str">
        <f t="shared" si="48"/>
        <v>2023.10-12. hó</v>
      </c>
      <c r="J121" s="15" t="str">
        <f t="shared" si="48"/>
        <v>2023.7-9. hó</v>
      </c>
      <c r="K121" s="15" t="str">
        <f t="shared" si="48"/>
        <v>2023.4-6. hó</v>
      </c>
      <c r="L121" s="15" t="str">
        <f t="shared" si="48"/>
        <v>2023.1-3. hó</v>
      </c>
      <c r="M121" s="15" t="str">
        <f t="shared" si="48"/>
        <v>2022 10-12. hó</v>
      </c>
      <c r="N121" s="15" t="str">
        <f t="shared" si="48"/>
        <v>2022 7-9. hó</v>
      </c>
      <c r="O121" s="15" t="str">
        <f t="shared" si="48"/>
        <v xml:space="preserve"> 2022 4-6. hó</v>
      </c>
      <c r="P121" s="15" t="str">
        <f t="shared" si="48"/>
        <v>2022.1-3.</v>
      </c>
      <c r="Q121" s="15" t="str">
        <f t="shared" si="48"/>
        <v xml:space="preserve"> 2021.10-12. hó</v>
      </c>
      <c r="R121" s="15" t="str">
        <f t="shared" si="48"/>
        <v xml:space="preserve"> 2021        7-9. hó</v>
      </c>
      <c r="S121" s="15" t="str">
        <f t="shared" si="48"/>
        <v>2021
4-6. hó</v>
      </c>
      <c r="T121" s="15" t="str">
        <f t="shared" si="48"/>
        <v>2021
1-3. hó</v>
      </c>
      <c r="U121" s="15" t="str">
        <f t="shared" si="48"/>
        <v>2020
10-12. hó</v>
      </c>
      <c r="V121" s="15" t="s">
        <v>88</v>
      </c>
      <c r="W121" s="15" t="s">
        <v>87</v>
      </c>
      <c r="X121" s="15" t="s">
        <v>61</v>
      </c>
      <c r="Y121" s="15" t="s">
        <v>56</v>
      </c>
      <c r="Z121" s="15" t="s">
        <v>55</v>
      </c>
      <c r="AA121" s="15" t="s">
        <v>54</v>
      </c>
      <c r="AB121" s="15" t="s">
        <v>52</v>
      </c>
      <c r="AC121" s="15" t="s">
        <v>50</v>
      </c>
      <c r="AD121" s="15" t="s">
        <v>49</v>
      </c>
      <c r="AE121" s="15" t="s">
        <v>48</v>
      </c>
      <c r="AF121" s="15" t="s">
        <v>51</v>
      </c>
      <c r="AG121" s="15" t="s">
        <v>45</v>
      </c>
      <c r="AH121" s="15" t="s">
        <v>46</v>
      </c>
      <c r="AI121" s="15" t="s">
        <v>47</v>
      </c>
      <c r="AJ121" s="34" t="s">
        <v>44</v>
      </c>
    </row>
    <row r="122" spans="1:37" x14ac:dyDescent="0.3">
      <c r="A122" s="3"/>
      <c r="B122" s="4"/>
      <c r="C122" s="4"/>
      <c r="D122" s="5"/>
      <c r="E122" s="81"/>
      <c r="F122" s="5"/>
      <c r="G122" s="4"/>
      <c r="H122" s="5"/>
      <c r="I122" s="5"/>
      <c r="J122" s="5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5"/>
      <c r="AD122" s="4"/>
      <c r="AE122" s="4"/>
      <c r="AF122" s="6"/>
      <c r="AG122" s="6"/>
      <c r="AH122" s="6"/>
      <c r="AI122" s="6"/>
      <c r="AJ122" s="50"/>
    </row>
    <row r="123" spans="1:37" x14ac:dyDescent="0.3">
      <c r="A123" s="14" t="s">
        <v>32</v>
      </c>
      <c r="B123" s="16">
        <v>-107.14696068845916</v>
      </c>
      <c r="C123" s="16">
        <f>+I123</f>
        <v>-106.11649797087419</v>
      </c>
      <c r="D123" s="84">
        <f>+B123-C123</f>
        <v>-1.0304627175849674</v>
      </c>
      <c r="E123" s="85">
        <f t="shared" ref="E123:E127" si="49">+D123/C123</f>
        <v>9.7106739978151061E-3</v>
      </c>
      <c r="F123" s="16">
        <v>-126.03806455762809</v>
      </c>
      <c r="G123" s="16">
        <v>-97.399248359216813</v>
      </c>
      <c r="H123" s="16">
        <v>-95.500869904603178</v>
      </c>
      <c r="I123" s="16">
        <v>-106.11649797087419</v>
      </c>
      <c r="J123" s="16">
        <v>-96.267097846274979</v>
      </c>
      <c r="K123" s="16">
        <v>-119.17187543884506</v>
      </c>
      <c r="L123" s="16">
        <v>-92.454096999999962</v>
      </c>
      <c r="M123" s="16">
        <v>-87.947548357202237</v>
      </c>
      <c r="N123" s="16">
        <v>-90.409372226425589</v>
      </c>
      <c r="O123" s="16">
        <v>-96.48024514658168</v>
      </c>
      <c r="P123" s="16">
        <v>-97.004563477220714</v>
      </c>
      <c r="Q123" s="16">
        <v>-97.622303239536336</v>
      </c>
      <c r="R123" s="16">
        <v>-90.926627897815436</v>
      </c>
      <c r="S123" s="16">
        <v>-93.303703428575844</v>
      </c>
      <c r="T123" s="16">
        <v>-92.015515304883905</v>
      </c>
      <c r="U123" s="16">
        <v>-69.967733552586736</v>
      </c>
      <c r="V123" s="16">
        <v>-83.739800969632668</v>
      </c>
      <c r="W123" s="16">
        <v>-53.571447846731992</v>
      </c>
      <c r="X123" s="16">
        <v>-87.365615439999999</v>
      </c>
      <c r="Y123" s="16">
        <v>-102.774012672181</v>
      </c>
      <c r="Z123" s="16">
        <v>-79.585748299173417</v>
      </c>
      <c r="AA123" s="16">
        <v>-77.091516679548619</v>
      </c>
      <c r="AB123" s="16">
        <v>-85.030181097580609</v>
      </c>
      <c r="AC123" s="16">
        <v>-92.108559826841145</v>
      </c>
      <c r="AD123" s="16">
        <v>-82.703724684137683</v>
      </c>
      <c r="AE123" s="16">
        <v>-83.856745602052484</v>
      </c>
      <c r="AF123" s="16">
        <v>-89.744030457540958</v>
      </c>
      <c r="AG123" s="16">
        <v>-79.087082414117987</v>
      </c>
      <c r="AH123" s="16">
        <v>-68.167199710952389</v>
      </c>
      <c r="AI123" s="16">
        <v>-82.4746705452296</v>
      </c>
      <c r="AJ123" s="36">
        <v>-86.86539982970001</v>
      </c>
      <c r="AK123" s="18"/>
    </row>
    <row r="124" spans="1:37" x14ac:dyDescent="0.3">
      <c r="A124" s="3" t="s">
        <v>33</v>
      </c>
      <c r="B124" s="17">
        <v>-60.103308882240718</v>
      </c>
      <c r="C124" s="17">
        <f>+I124</f>
        <v>-70.986613104263597</v>
      </c>
      <c r="D124" s="82">
        <f>+B124-C124</f>
        <v>10.883304222022879</v>
      </c>
      <c r="E124" s="83">
        <f t="shared" si="49"/>
        <v>-0.15331488214598601</v>
      </c>
      <c r="F124" s="17">
        <v>-58.727714069772915</v>
      </c>
      <c r="G124" s="17">
        <v>-65.638362960212589</v>
      </c>
      <c r="H124" s="17">
        <v>-59.752461485322677</v>
      </c>
      <c r="I124" s="17">
        <v>-70.986613104263597</v>
      </c>
      <c r="J124" s="17">
        <v>-53.052053767629353</v>
      </c>
      <c r="K124" s="17">
        <v>-61.488544146452156</v>
      </c>
      <c r="L124" s="17">
        <v>-51.628633943686957</v>
      </c>
      <c r="M124" s="17">
        <v>-22.270804479629426</v>
      </c>
      <c r="N124" s="17">
        <v>-59.128595203475754</v>
      </c>
      <c r="O124" s="17">
        <v>-58.379519126252788</v>
      </c>
      <c r="P124" s="17">
        <v>-58.777266996498255</v>
      </c>
      <c r="Q124" s="17">
        <v>-12.171962808574884</v>
      </c>
      <c r="R124" s="17">
        <v>-26.321646624755264</v>
      </c>
      <c r="S124" s="17">
        <v>-15.261024893724054</v>
      </c>
      <c r="T124" s="17">
        <v>-22.662650153147251</v>
      </c>
      <c r="U124" s="17">
        <v>8.6365319436296814E-2</v>
      </c>
      <c r="V124" s="17">
        <v>-5.3508806143595571</v>
      </c>
      <c r="W124" s="17">
        <v>-6.4261678385224492</v>
      </c>
      <c r="X124" s="17">
        <v>-10.897022896396189</v>
      </c>
      <c r="Y124" s="17">
        <v>19.256652811851101</v>
      </c>
      <c r="Z124" s="17">
        <v>-11.031854429626598</v>
      </c>
      <c r="AA124" s="17">
        <v>-13.866117054502711</v>
      </c>
      <c r="AB124" s="17">
        <v>1.2091830191043913</v>
      </c>
      <c r="AC124" s="17">
        <v>-10.830633293420016</v>
      </c>
      <c r="AD124" s="17">
        <v>-8.5238199426664707</v>
      </c>
      <c r="AE124" s="17">
        <v>-6.3126722315699757</v>
      </c>
      <c r="AF124" s="17">
        <v>-10.487993574818731</v>
      </c>
      <c r="AG124" s="17">
        <v>-3.3893809804024397</v>
      </c>
      <c r="AH124" s="17">
        <v>61.381184921774832</v>
      </c>
      <c r="AI124" s="17">
        <v>-52.477083908587026</v>
      </c>
      <c r="AJ124" s="37">
        <v>-33.008343824964001</v>
      </c>
    </row>
    <row r="125" spans="1:37" x14ac:dyDescent="0.3">
      <c r="A125" s="14" t="s">
        <v>34</v>
      </c>
      <c r="B125" s="16">
        <v>-47.043651806218442</v>
      </c>
      <c r="C125" s="16">
        <f>+I125</f>
        <v>-35.129884866610595</v>
      </c>
      <c r="D125" s="84">
        <f>+B125-C125</f>
        <v>-11.913766939607846</v>
      </c>
      <c r="E125" s="85">
        <f t="shared" si="49"/>
        <v>0.33913481313260313</v>
      </c>
      <c r="F125" s="16">
        <v>-67.310350487855175</v>
      </c>
      <c r="G125" s="16">
        <v>-31.760885399004223</v>
      </c>
      <c r="H125" s="16">
        <v>-35.748408419280501</v>
      </c>
      <c r="I125" s="16">
        <v>-35.129884866610595</v>
      </c>
      <c r="J125" s="16">
        <v>-43.215044078645626</v>
      </c>
      <c r="K125" s="16">
        <v>-57.683331292392907</v>
      </c>
      <c r="L125" s="16">
        <v>-40.825463056313005</v>
      </c>
      <c r="M125" s="16">
        <v>-65.676743877572818</v>
      </c>
      <c r="N125" s="16">
        <v>-31.280777022949835</v>
      </c>
      <c r="O125" s="16">
        <v>-38.100726020328892</v>
      </c>
      <c r="P125" s="16">
        <v>-38.227296480722458</v>
      </c>
      <c r="Q125" s="16">
        <v>-85.450340430961447</v>
      </c>
      <c r="R125" s="16">
        <v>-64.604981273060176</v>
      </c>
      <c r="S125" s="16">
        <v>-78.042678534851788</v>
      </c>
      <c r="T125" s="16">
        <v>-69.352865151736651</v>
      </c>
      <c r="U125" s="16">
        <v>-70.054098872023033</v>
      </c>
      <c r="V125" s="16">
        <v>-78.388920355273115</v>
      </c>
      <c r="W125" s="16">
        <v>-47.145280008209539</v>
      </c>
      <c r="X125" s="16">
        <v>-76.468592543603805</v>
      </c>
      <c r="Y125" s="16">
        <v>-83.517359860330103</v>
      </c>
      <c r="Z125" s="16">
        <v>-68.553893869546812</v>
      </c>
      <c r="AA125" s="16">
        <v>-63.225399625045902</v>
      </c>
      <c r="AB125" s="16">
        <v>-86.239364116684996</v>
      </c>
      <c r="AC125" s="16">
        <v>-81.277926533421123</v>
      </c>
      <c r="AD125" s="16">
        <v>-74.179904741471205</v>
      </c>
      <c r="AE125" s="16">
        <v>-77.544073370482508</v>
      </c>
      <c r="AF125" s="16">
        <v>-79.256036882722228</v>
      </c>
      <c r="AG125" s="16">
        <v>-75.697701433715551</v>
      </c>
      <c r="AH125" s="16">
        <v>-129.54838463272722</v>
      </c>
      <c r="AI125" s="16">
        <v>-29.997586636642577</v>
      </c>
      <c r="AJ125" s="36">
        <v>-53.857056004736002</v>
      </c>
    </row>
    <row r="126" spans="1:37" x14ac:dyDescent="0.3">
      <c r="A126" s="8" t="s">
        <v>35</v>
      </c>
      <c r="B126" s="17">
        <v>110.41051116941368</v>
      </c>
      <c r="C126" s="17">
        <f>+I126</f>
        <v>47.030557582345338</v>
      </c>
      <c r="D126" s="82">
        <f>+B126-C126</f>
        <v>63.379953587068343</v>
      </c>
      <c r="E126" s="83">
        <f t="shared" si="49"/>
        <v>1.3476334716231464</v>
      </c>
      <c r="F126" s="17">
        <v>-75.139509737362729</v>
      </c>
      <c r="G126" s="17">
        <v>0.45718363458657263</v>
      </c>
      <c r="H126" s="17">
        <v>-46.533163740214945</v>
      </c>
      <c r="I126" s="17">
        <v>47.030557582345338</v>
      </c>
      <c r="J126" s="17">
        <v>-21.329117380309345</v>
      </c>
      <c r="K126" s="17">
        <v>-46.134307320949851</v>
      </c>
      <c r="L126" s="17">
        <v>-9.0244575006250152</v>
      </c>
      <c r="M126" s="17">
        <v>10.811678129804612</v>
      </c>
      <c r="N126" s="17">
        <v>-19.777251797928034</v>
      </c>
      <c r="O126" s="17">
        <v>-38.20097129523063</v>
      </c>
      <c r="P126" s="17">
        <v>70.420884389999998</v>
      </c>
      <c r="Q126" s="17">
        <v>-53.425969740000049</v>
      </c>
      <c r="R126" s="17">
        <v>-85.912940569999932</v>
      </c>
      <c r="S126" s="17">
        <v>-85.578586340000015</v>
      </c>
      <c r="T126" s="17">
        <v>-58.249861770000003</v>
      </c>
      <c r="U126" s="17">
        <v>-31.553077355648163</v>
      </c>
      <c r="V126" s="17">
        <v>-49.058771421737404</v>
      </c>
      <c r="W126" s="17">
        <v>-35.012788230214838</v>
      </c>
      <c r="X126" s="17">
        <v>-47.321614789899584</v>
      </c>
      <c r="Y126" s="17">
        <v>-68.060816509718904</v>
      </c>
      <c r="Z126" s="17">
        <v>-61.825865697741399</v>
      </c>
      <c r="AA126" s="17">
        <v>-50.735508067741499</v>
      </c>
      <c r="AB126" s="17">
        <v>-63.0113361977414</v>
      </c>
      <c r="AC126" s="17">
        <v>-52.262824532565652</v>
      </c>
      <c r="AD126" s="17">
        <v>-63.357297993172047</v>
      </c>
      <c r="AE126" s="17">
        <v>-66.876845910000014</v>
      </c>
      <c r="AF126" s="17">
        <v>-73.376729330000003</v>
      </c>
      <c r="AG126" s="17">
        <v>-74.16619967000004</v>
      </c>
      <c r="AH126" s="17">
        <v>-137.31951987935898</v>
      </c>
      <c r="AI126" s="17">
        <v>-21.830143894175379</v>
      </c>
      <c r="AJ126" s="37">
        <v>-45.156755776465616</v>
      </c>
    </row>
    <row r="127" spans="1:37" x14ac:dyDescent="0.3">
      <c r="A127" s="14" t="s">
        <v>63</v>
      </c>
      <c r="B127" s="16">
        <v>-157.45416297563213</v>
      </c>
      <c r="C127" s="16">
        <f>+I127</f>
        <v>-82.160442448955934</v>
      </c>
      <c r="D127" s="84">
        <f>+B127-C127</f>
        <v>-75.293720526676196</v>
      </c>
      <c r="E127" s="85">
        <f t="shared" si="49"/>
        <v>0.91642301675108617</v>
      </c>
      <c r="F127" s="16">
        <v>7.8291592495075548</v>
      </c>
      <c r="G127" s="16">
        <v>-32.218069033590794</v>
      </c>
      <c r="H127" s="16">
        <v>10.784755320934444</v>
      </c>
      <c r="I127" s="16">
        <v>-82.160442448955934</v>
      </c>
      <c r="J127" s="16">
        <v>-21.885926698336281</v>
      </c>
      <c r="K127" s="16">
        <v>-11.549023971443056</v>
      </c>
      <c r="L127" s="16">
        <v>-31.80100555568799</v>
      </c>
      <c r="M127" s="16">
        <v>-76.488422007377437</v>
      </c>
      <c r="N127" s="16">
        <v>-11.5035252250218</v>
      </c>
      <c r="O127" s="16">
        <v>0.10024527490173796</v>
      </c>
      <c r="P127" s="16">
        <v>-108.64818087072246</v>
      </c>
      <c r="Q127" s="16">
        <v>-32.024370690961398</v>
      </c>
      <c r="R127" s="16">
        <v>21.307959296939757</v>
      </c>
      <c r="S127" s="16">
        <v>7.5359078051482271</v>
      </c>
      <c r="T127" s="16">
        <v>-11.103003381736649</v>
      </c>
      <c r="U127" s="16">
        <v>-38.50102151637487</v>
      </c>
      <c r="V127" s="16">
        <v>-29.33014893353571</v>
      </c>
      <c r="W127" s="16">
        <v>-12.132491777994701</v>
      </c>
      <c r="X127" s="16">
        <v>-29.146977753704221</v>
      </c>
      <c r="Y127" s="16">
        <v>-15.456543350611199</v>
      </c>
      <c r="Z127" s="16">
        <v>-6.7280281718054127</v>
      </c>
      <c r="AA127" s="16">
        <v>-12.489891557304404</v>
      </c>
      <c r="AB127" s="16">
        <v>-23.228027918943596</v>
      </c>
      <c r="AC127" s="16">
        <v>-29.015102000855471</v>
      </c>
      <c r="AD127" s="16">
        <v>-10.822606748299158</v>
      </c>
      <c r="AE127" s="16">
        <v>-10.667227460482493</v>
      </c>
      <c r="AF127" s="16">
        <v>-5.8793075527222243</v>
      </c>
      <c r="AG127" s="16">
        <v>-1.5315017637155108</v>
      </c>
      <c r="AH127" s="16">
        <v>7.7711352466317578</v>
      </c>
      <c r="AI127" s="16">
        <v>-8.1674427424671983</v>
      </c>
      <c r="AJ127" s="36">
        <v>-8.7003002282703861</v>
      </c>
    </row>
    <row r="128" spans="1:37" x14ac:dyDescent="0.3">
      <c r="A128" s="3"/>
      <c r="B128" s="17"/>
      <c r="C128" s="17"/>
      <c r="D128" s="82"/>
      <c r="E128" s="83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37"/>
    </row>
    <row r="129" spans="1:36" x14ac:dyDescent="0.3">
      <c r="A129" s="7" t="s">
        <v>76</v>
      </c>
      <c r="B129" s="24">
        <v>0.43905726773718495</v>
      </c>
      <c r="C129" s="24">
        <f>+I129</f>
        <v>0.33105017163544825</v>
      </c>
      <c r="D129" s="24">
        <f>+B129-C129</f>
        <v>0.1080070961017367</v>
      </c>
      <c r="E129" s="83"/>
      <c r="F129" s="24">
        <v>0.53404779519665679</v>
      </c>
      <c r="G129" s="24">
        <v>0.32608963553668652</v>
      </c>
      <c r="H129" s="24">
        <v>0.37432547425997231</v>
      </c>
      <c r="I129" s="24">
        <v>0.33105017163544825</v>
      </c>
      <c r="J129" s="24">
        <v>0.44890772699571746</v>
      </c>
      <c r="K129" s="24">
        <v>0.48403476978084498</v>
      </c>
      <c r="L129" s="24">
        <v>0.44157548860504281</v>
      </c>
      <c r="M129" s="24">
        <v>0.74677174184349382</v>
      </c>
      <c r="N129" s="24">
        <v>0.34599042391986473</v>
      </c>
      <c r="O129" s="24">
        <v>0.3949070191772705</v>
      </c>
      <c r="P129" s="24">
        <v>0.39407730018494708</v>
      </c>
      <c r="Q129" s="24">
        <v>0.87531575874922263</v>
      </c>
      <c r="R129" s="24">
        <v>0.71051773024799869</v>
      </c>
      <c r="S129" s="24">
        <v>0.83643709378153031</v>
      </c>
      <c r="T129" s="24">
        <v>0.75370838191736578</v>
      </c>
      <c r="U129" s="24">
        <v>1.0012343592546324</v>
      </c>
      <c r="V129" s="24">
        <v>0.93610110661356849</v>
      </c>
      <c r="W129" s="24">
        <v>0.88004491017476827</v>
      </c>
      <c r="X129" s="24">
        <v>0.87527103378697158</v>
      </c>
      <c r="Y129" s="24">
        <v>0.8126311086706911</v>
      </c>
      <c r="Z129" s="24">
        <v>0.86138404594555806</v>
      </c>
      <c r="AA129" s="24">
        <v>0.82013433317000473</v>
      </c>
      <c r="AB129" s="24">
        <v>1.0142206332327663</v>
      </c>
      <c r="AC129" s="24">
        <v>0.88241447576879939</v>
      </c>
      <c r="AD129" s="24">
        <v>0.89693547690601994</v>
      </c>
      <c r="AE129" s="24">
        <v>0.92472075816622834</v>
      </c>
      <c r="AF129" s="24">
        <v>0.88313435978584964</v>
      </c>
      <c r="AG129" s="24">
        <v>0.95714368419036033</v>
      </c>
      <c r="AH129" s="24">
        <v>1.9004504392442096</v>
      </c>
      <c r="AI129" s="24">
        <v>0.36371878103097993</v>
      </c>
      <c r="AJ129" s="39">
        <v>0.62000584939829884</v>
      </c>
    </row>
    <row r="130" spans="1:36" ht="15" thickBot="1" x14ac:dyDescent="0.35">
      <c r="A130" s="46" t="s">
        <v>77</v>
      </c>
      <c r="B130" s="65">
        <v>1.469515905667603</v>
      </c>
      <c r="C130" s="65">
        <f>+I130</f>
        <v>0.77424758656760917</v>
      </c>
      <c r="D130" s="65">
        <f>+B130-C130</f>
        <v>0.69526831909999387</v>
      </c>
      <c r="E130" s="93"/>
      <c r="F130" s="65">
        <v>-6.2117418868550198E-2</v>
      </c>
      <c r="G130" s="65">
        <v>0.33078354891166906</v>
      </c>
      <c r="H130" s="65">
        <v>-0.11292834642980162</v>
      </c>
      <c r="I130" s="65">
        <v>0.77424758656760917</v>
      </c>
      <c r="J130" s="65">
        <v>0.22734586570050164</v>
      </c>
      <c r="K130" s="65">
        <v>9.6910650511408791E-2</v>
      </c>
      <c r="L130" s="65">
        <v>0.34396534699471459</v>
      </c>
      <c r="M130" s="65">
        <v>0.86970499389837297</v>
      </c>
      <c r="N130" s="65">
        <v>0.1272381938037554</v>
      </c>
      <c r="O130" s="65">
        <v>-1.0390238410924028E-3</v>
      </c>
      <c r="P130" s="65">
        <v>1.120031645688875</v>
      </c>
      <c r="Q130" s="65">
        <v>0.32804358869082445</v>
      </c>
      <c r="R130" s="65">
        <v>-0.23434234601645987</v>
      </c>
      <c r="S130" s="65">
        <v>-8.0767510058343803E-2</v>
      </c>
      <c r="T130" s="65">
        <v>0.12066446995322466</v>
      </c>
      <c r="U130" s="65">
        <v>0.55026823882237175</v>
      </c>
      <c r="V130" s="65">
        <v>0.35025338720558902</v>
      </c>
      <c r="W130" s="65">
        <v>0.22647309836959759</v>
      </c>
      <c r="X130" s="65">
        <v>0.33362069971019048</v>
      </c>
      <c r="Y130" s="65">
        <v>0.15039349879149941</v>
      </c>
      <c r="Z130" s="65">
        <v>8.453810280848098E-2</v>
      </c>
      <c r="AA130" s="65">
        <v>0.16201382584314636</v>
      </c>
      <c r="AB130" s="65">
        <v>0.27317392035525739</v>
      </c>
      <c r="AC130" s="65">
        <v>0.31500983247813463</v>
      </c>
      <c r="AD130" s="65">
        <v>0.13085996779024028</v>
      </c>
      <c r="AE130" s="65">
        <v>0.12720774439667024</v>
      </c>
      <c r="AF130" s="65">
        <v>6.5511962441934218E-2</v>
      </c>
      <c r="AG130" s="65">
        <v>1.9364752333335785E-2</v>
      </c>
      <c r="AH130" s="65">
        <v>-0.11400109260147845</v>
      </c>
      <c r="AI130" s="65">
        <v>9.9029710436831925E-2</v>
      </c>
      <c r="AJ130" s="42">
        <v>0.10015840881786491</v>
      </c>
    </row>
  </sheetData>
  <mergeCells count="7">
    <mergeCell ref="B94:AJ94"/>
    <mergeCell ref="B107:AJ107"/>
    <mergeCell ref="B120:AJ120"/>
    <mergeCell ref="B2:AJ2"/>
    <mergeCell ref="B30:AJ30"/>
    <mergeCell ref="B53:AJ53"/>
    <mergeCell ref="B71:AJ71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18F2E7B35B0640A5D5D717C550C418" ma:contentTypeVersion="18" ma:contentTypeDescription="Create a new document." ma:contentTypeScope="" ma:versionID="93fd84d192cbe212574068b4d741ff11">
  <xsd:schema xmlns:xsd="http://www.w3.org/2001/XMLSchema" xmlns:xs="http://www.w3.org/2001/XMLSchema" xmlns:p="http://schemas.microsoft.com/office/2006/metadata/properties" xmlns:ns2="500eea91-871d-4771-9c34-be0895b309c0" xmlns:ns3="b57f7b4c-dd0b-4829-9912-18bed3895afc" targetNamespace="http://schemas.microsoft.com/office/2006/metadata/properties" ma:root="true" ma:fieldsID="791b1cd507e9d259d009460f14d02195" ns2:_="" ns3:_="">
    <xsd:import namespace="500eea91-871d-4771-9c34-be0895b309c0"/>
    <xsd:import namespace="b57f7b4c-dd0b-4829-9912-18bed3895af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0eea91-871d-4771-9c34-be0895b309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3f99c07-4214-4ffd-a8f1-29086a0108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7f7b4c-dd0b-4829-9912-18bed3895a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48c1c1c-a397-4b74-af66-84a4a223bd93}" ma:internalName="TaxCatchAll" ma:showField="CatchAllData" ma:web="b57f7b4c-dd0b-4829-9912-18bed3895af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0eea91-871d-4771-9c34-be0895b309c0">
      <Terms xmlns="http://schemas.microsoft.com/office/infopath/2007/PartnerControls"/>
    </lcf76f155ced4ddcb4097134ff3c332f>
    <TaxCatchAll xmlns="b57f7b4c-dd0b-4829-9912-18bed3895afc" xsi:nil="true"/>
  </documentManagement>
</p:properties>
</file>

<file path=customXml/itemProps1.xml><?xml version="1.0" encoding="utf-8"?>
<ds:datastoreItem xmlns:ds="http://schemas.openxmlformats.org/officeDocument/2006/customXml" ds:itemID="{74C9B5C1-F571-481A-AA88-ACE847891B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31CEF9-636A-48CB-99F1-A1E181F176AB}"/>
</file>

<file path=customXml/itemProps3.xml><?xml version="1.0" encoding="utf-8"?>
<ds:datastoreItem xmlns:ds="http://schemas.openxmlformats.org/officeDocument/2006/customXml" ds:itemID="{08E4E6D3-5C8F-48DD-A5B0-14BF2FECD666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b57f7b4c-dd0b-4829-9912-18bed3895afc"/>
    <ds:schemaRef ds:uri="500eea91-871d-4771-9c34-be0895b309c0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konszolidált PL</vt:lpstr>
      <vt:lpstr>konszolidált BS</vt:lpstr>
      <vt:lpstr>szegmens PL_2025-</vt:lpstr>
      <vt:lpstr>szegmens PL_-2024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2026-02-26T16:18:17Z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0x0101001718F2E7B35B0640A5D5D717C550C418</vt:lpwstr>
  </property>
  <property fmtid="{D5CDD505-2E9C-101B-9397-08002B2CF9AE}" pid="3" name="MediaServiceImageTags">
    <vt:lpwstr/>
  </property>
</Properties>
</file>